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DIREZIONE-GENERALE\INCIDENTI\REPORT\anno 2020\"/>
    </mc:Choice>
  </mc:AlternateContent>
  <bookViews>
    <workbookView xWindow="0" yWindow="0" windowWidth="19170" windowHeight="8060" tabRatio="890"/>
  </bookViews>
  <sheets>
    <sheet name="Indice" sheetId="1522" r:id="rId1"/>
    <sheet name="1" sheetId="1" r:id="rId2"/>
    <sheet name="2" sheetId="1508" r:id="rId3"/>
    <sheet name="3" sheetId="1509" r:id="rId4"/>
    <sheet name="4" sheetId="1512" r:id="rId5"/>
    <sheet name="5" sheetId="1536" r:id="rId6"/>
    <sheet name="6" sheetId="1513" r:id="rId7"/>
    <sheet name="7" sheetId="1564" r:id="rId8"/>
    <sheet name="8" sheetId="1511" r:id="rId9"/>
    <sheet name="9" sheetId="1514" r:id="rId10"/>
    <sheet name="10" sheetId="1515" r:id="rId11"/>
    <sheet name="11" sheetId="1584" r:id="rId12"/>
    <sheet name="12" sheetId="1535" r:id="rId13"/>
    <sheet name="13" sheetId="1586" r:id="rId14"/>
    <sheet name="organo" sheetId="1568" r:id="rId15"/>
  </sheets>
  <definedNames>
    <definedName name="cc">#REF!</definedName>
    <definedName name="ccc" localSheetId="7">#REF!</definedName>
    <definedName name="ccc">#REF!</definedName>
    <definedName name="COMPETENZE" localSheetId="7">#REF!</definedName>
    <definedName name="COMPETENZE">#REF!</definedName>
    <definedName name="ss" localSheetId="7">#REF!</definedName>
    <definedName name="ss">#REF!</definedName>
    <definedName name="ss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568" l="1"/>
  <c r="H12" i="1568"/>
  <c r="H13" i="1568"/>
  <c r="H14" i="1568"/>
  <c r="H15" i="1568"/>
  <c r="H16" i="1568"/>
  <c r="H17" i="1568"/>
  <c r="H18" i="1568"/>
  <c r="H19" i="1568"/>
  <c r="H20" i="1568"/>
  <c r="C7" i="1568"/>
  <c r="D7" i="1568"/>
  <c r="B7" i="1568"/>
  <c r="G289" i="1586"/>
  <c r="F289" i="1586"/>
  <c r="E289" i="1586"/>
  <c r="G284" i="1586"/>
  <c r="F284" i="1586"/>
  <c r="E284" i="1586"/>
  <c r="G273" i="1586"/>
  <c r="F273" i="1586"/>
  <c r="E273" i="1586"/>
  <c r="G267" i="1586"/>
  <c r="F267" i="1586"/>
  <c r="E267" i="1586"/>
  <c r="G263" i="1586"/>
  <c r="F263" i="1586"/>
  <c r="E263" i="1586"/>
  <c r="G254" i="1586"/>
  <c r="F254" i="1586"/>
  <c r="E254" i="1586"/>
  <c r="G249" i="1586"/>
  <c r="F249" i="1586"/>
  <c r="E249" i="1586"/>
  <c r="G243" i="1586"/>
  <c r="F243" i="1586"/>
  <c r="E243" i="1586"/>
  <c r="G235" i="1586"/>
  <c r="F235" i="1586"/>
  <c r="E235" i="1586"/>
  <c r="G226" i="1586"/>
  <c r="F226" i="1586"/>
  <c r="E226" i="1586"/>
  <c r="G221" i="1586"/>
  <c r="F221" i="1586"/>
  <c r="E221" i="1586"/>
  <c r="G217" i="1586"/>
  <c r="F217" i="1586"/>
  <c r="E217" i="1586"/>
  <c r="G213" i="1586"/>
  <c r="F213" i="1586"/>
  <c r="E213" i="1586"/>
  <c r="G208" i="1586"/>
  <c r="F208" i="1586"/>
  <c r="E208" i="1586"/>
  <c r="G201" i="1586"/>
  <c r="F201" i="1586"/>
  <c r="E201" i="1586"/>
  <c r="G194" i="1586"/>
  <c r="F194" i="1586"/>
  <c r="E194" i="1586"/>
  <c r="G190" i="1586"/>
  <c r="F190" i="1586"/>
  <c r="E190" i="1586"/>
  <c r="G183" i="1586"/>
  <c r="F183" i="1586"/>
  <c r="E183" i="1586"/>
  <c r="G180" i="1586"/>
  <c r="F180" i="1586"/>
  <c r="E180" i="1586"/>
  <c r="G178" i="1586"/>
  <c r="F178" i="1586"/>
  <c r="E178" i="1586"/>
  <c r="G174" i="1586"/>
  <c r="F174" i="1586"/>
  <c r="E174" i="1586"/>
  <c r="G170" i="1586"/>
  <c r="F170" i="1586"/>
  <c r="E170" i="1586"/>
  <c r="G166" i="1586"/>
  <c r="F166" i="1586"/>
  <c r="E166" i="1586"/>
  <c r="G161" i="1586"/>
  <c r="F161" i="1586"/>
  <c r="E161" i="1586"/>
  <c r="G155" i="1586"/>
  <c r="F155" i="1586"/>
  <c r="E155" i="1586"/>
  <c r="G149" i="1586"/>
  <c r="F149" i="1586"/>
  <c r="E149" i="1586"/>
  <c r="G144" i="1586"/>
  <c r="F144" i="1586"/>
  <c r="E144" i="1586"/>
  <c r="G140" i="1586"/>
  <c r="F140" i="1586"/>
  <c r="E140" i="1586"/>
  <c r="G129" i="1586"/>
  <c r="F129" i="1586"/>
  <c r="E129" i="1586"/>
  <c r="G126" i="1586"/>
  <c r="F126" i="1586"/>
  <c r="E126" i="1586"/>
  <c r="G118" i="1586"/>
  <c r="F118" i="1586"/>
  <c r="E118" i="1586"/>
  <c r="G114" i="1586"/>
  <c r="F114" i="1586"/>
  <c r="E114" i="1586"/>
  <c r="G108" i="1586"/>
  <c r="F108" i="1586"/>
  <c r="E108" i="1586"/>
  <c r="G105" i="1586"/>
  <c r="F105" i="1586"/>
  <c r="E105" i="1586"/>
  <c r="G100" i="1586"/>
  <c r="F100" i="1586"/>
  <c r="E100" i="1586"/>
  <c r="G95" i="1586"/>
  <c r="F95" i="1586"/>
  <c r="E95" i="1586"/>
  <c r="G91" i="1586"/>
  <c r="F91" i="1586"/>
  <c r="E91" i="1586"/>
  <c r="G87" i="1586"/>
  <c r="F87" i="1586"/>
  <c r="E87" i="1586"/>
  <c r="G81" i="1586"/>
  <c r="F81" i="1586"/>
  <c r="E81" i="1586"/>
  <c r="G73" i="1586"/>
  <c r="F73" i="1586"/>
  <c r="E73" i="1586"/>
  <c r="G69" i="1586"/>
  <c r="F69" i="1586"/>
  <c r="E69" i="1586"/>
  <c r="G64" i="1586"/>
  <c r="F64" i="1586"/>
  <c r="E64" i="1586"/>
  <c r="G61" i="1586"/>
  <c r="F61" i="1586"/>
  <c r="E61" i="1586"/>
  <c r="G59" i="1586"/>
  <c r="F59" i="1586"/>
  <c r="E59" i="1586"/>
  <c r="G56" i="1586"/>
  <c r="F56" i="1586"/>
  <c r="E56" i="1586"/>
  <c r="G53" i="1586"/>
  <c r="F53" i="1586"/>
  <c r="E53" i="1586"/>
  <c r="G47" i="1586"/>
  <c r="F47" i="1586"/>
  <c r="E47" i="1586"/>
  <c r="G44" i="1586"/>
  <c r="F44" i="1586"/>
  <c r="E44" i="1586"/>
  <c r="G40" i="1586"/>
  <c r="F40" i="1586"/>
  <c r="E40" i="1586"/>
  <c r="G34" i="1586"/>
  <c r="F34" i="1586"/>
  <c r="E34" i="1586"/>
  <c r="G31" i="1586"/>
  <c r="F31" i="1586"/>
  <c r="E31" i="1586"/>
  <c r="G22" i="1586"/>
  <c r="F22" i="1586"/>
  <c r="E22" i="1586"/>
  <c r="G15" i="1586"/>
  <c r="F15" i="1586"/>
  <c r="E15" i="1586"/>
  <c r="G11" i="1586"/>
  <c r="F11" i="1586"/>
  <c r="F290" i="1586" s="1"/>
  <c r="E11" i="1586"/>
  <c r="G6" i="1586"/>
  <c r="G290" i="1586" s="1"/>
  <c r="F6" i="1586"/>
  <c r="E6" i="1586"/>
  <c r="C77" i="1584"/>
  <c r="D77" i="1584"/>
  <c r="E77" i="1584"/>
  <c r="F77" i="1584" s="1"/>
  <c r="B77" i="1584"/>
  <c r="F74" i="1584"/>
  <c r="B76" i="1584"/>
  <c r="E76" i="1584"/>
  <c r="C76" i="1584"/>
  <c r="D76" i="1584"/>
  <c r="Q57" i="1514"/>
  <c r="B57" i="1514"/>
  <c r="C57" i="1514"/>
  <c r="D57" i="1514"/>
  <c r="E57" i="1514"/>
  <c r="F57" i="1514"/>
  <c r="B28" i="1514"/>
  <c r="C28" i="1514"/>
  <c r="D28" i="1514"/>
  <c r="E28" i="1514"/>
  <c r="F28" i="1514"/>
  <c r="E290" i="1586" l="1"/>
  <c r="F76" i="1584"/>
  <c r="F4" i="1584"/>
  <c r="F5" i="1584"/>
  <c r="F6" i="1584"/>
  <c r="F7" i="1584"/>
  <c r="F8" i="1584"/>
  <c r="F9" i="1584"/>
  <c r="F10" i="1584"/>
  <c r="F11" i="1584"/>
  <c r="F12" i="1584"/>
  <c r="F13" i="1584"/>
  <c r="F14" i="1584"/>
  <c r="F15" i="1584"/>
  <c r="F16" i="1584"/>
  <c r="F17" i="1584"/>
  <c r="F18" i="1584"/>
  <c r="F19" i="1584"/>
  <c r="F21" i="1584"/>
  <c r="F22" i="1584"/>
  <c r="F20" i="1584"/>
  <c r="F23" i="1584"/>
  <c r="F24" i="1584"/>
  <c r="F25" i="1584"/>
  <c r="F26" i="1584"/>
  <c r="F28" i="1584"/>
  <c r="F27" i="1584"/>
  <c r="F29" i="1584"/>
  <c r="F30" i="1584"/>
  <c r="F31" i="1584"/>
  <c r="F32" i="1584"/>
  <c r="F33" i="1584"/>
  <c r="F34" i="1584"/>
  <c r="F35" i="1584"/>
  <c r="F36" i="1584"/>
  <c r="F37" i="1584"/>
  <c r="F38" i="1584"/>
  <c r="F39" i="1584"/>
  <c r="F40" i="1584"/>
  <c r="F41" i="1584"/>
  <c r="F42" i="1584"/>
  <c r="F43" i="1584"/>
  <c r="F44" i="1584"/>
  <c r="F45" i="1584"/>
  <c r="F46" i="1584"/>
  <c r="F47" i="1584"/>
  <c r="F48" i="1584"/>
  <c r="F49" i="1584"/>
  <c r="F50" i="1584"/>
  <c r="F51" i="1584"/>
  <c r="F52" i="1584"/>
  <c r="F53" i="1584"/>
  <c r="F54" i="1584"/>
  <c r="F55" i="1584"/>
  <c r="F56" i="1584"/>
  <c r="F57" i="1584"/>
  <c r="F58" i="1584"/>
  <c r="F59" i="1584"/>
  <c r="F61" i="1584"/>
  <c r="F62" i="1584"/>
  <c r="F63" i="1584"/>
  <c r="F64" i="1584"/>
  <c r="F65" i="1584"/>
  <c r="F66" i="1584"/>
  <c r="F67" i="1584"/>
  <c r="F68" i="1584"/>
  <c r="F69" i="1584"/>
  <c r="F70" i="1584"/>
  <c r="F71" i="1584"/>
  <c r="F72" i="1584"/>
  <c r="F73" i="1584"/>
  <c r="F60" i="1584"/>
  <c r="F3" i="1584"/>
  <c r="C22" i="1568" l="1"/>
  <c r="E22" i="1568"/>
  <c r="H22" i="1568"/>
  <c r="B22" i="1568"/>
  <c r="G4" i="1568"/>
  <c r="G5" i="1568"/>
  <c r="G6" i="1568"/>
  <c r="E5" i="1568"/>
  <c r="F4" i="1568"/>
  <c r="C36" i="1568"/>
  <c r="D36" i="1568"/>
  <c r="E36" i="1568"/>
  <c r="F36" i="1568"/>
  <c r="G36" i="1568"/>
  <c r="H36" i="1568"/>
  <c r="B36" i="1568"/>
  <c r="C21" i="1568"/>
  <c r="D21" i="1568"/>
  <c r="E21" i="1568"/>
  <c r="F21" i="1568"/>
  <c r="G21" i="1568"/>
  <c r="H21" i="1568"/>
  <c r="B21" i="1568"/>
  <c r="F5" i="1568" l="1"/>
  <c r="F6" i="1568"/>
  <c r="E6" i="1568"/>
  <c r="E4" i="1568"/>
  <c r="G29" i="1512" l="1"/>
  <c r="T30" i="1508" l="1"/>
  <c r="T31" i="1508"/>
  <c r="T32" i="1508"/>
  <c r="T33" i="1508"/>
  <c r="T34" i="1508"/>
  <c r="T35" i="1508"/>
  <c r="T36" i="1508"/>
  <c r="I30" i="1508"/>
  <c r="I31" i="1508"/>
  <c r="I32" i="1508"/>
  <c r="I33" i="1508"/>
  <c r="I34" i="1508"/>
  <c r="I35" i="1508"/>
  <c r="I36" i="1508"/>
  <c r="T25" i="1508"/>
  <c r="I25" i="1508"/>
  <c r="T37" i="1508" l="1"/>
  <c r="I37" i="1508"/>
  <c r="I45" i="1508" s="1"/>
  <c r="T44" i="1508"/>
  <c r="I44" i="1508"/>
  <c r="I42" i="1508"/>
  <c r="H19" i="1512"/>
  <c r="H20" i="1512"/>
  <c r="H21" i="1512"/>
  <c r="H22" i="1512"/>
  <c r="H23" i="1512"/>
  <c r="H24" i="1512"/>
  <c r="H25" i="1512"/>
  <c r="H26" i="1512"/>
  <c r="H27" i="1512"/>
  <c r="H28" i="1512"/>
  <c r="H18" i="1512"/>
  <c r="H4" i="1512"/>
  <c r="H5" i="1512"/>
  <c r="H6" i="1512"/>
  <c r="H7" i="1512"/>
  <c r="H8" i="1512"/>
  <c r="H9" i="1512"/>
  <c r="H10" i="1512"/>
  <c r="H11" i="1512"/>
  <c r="H12" i="1512"/>
  <c r="H13" i="1512"/>
  <c r="H3" i="1512"/>
  <c r="F14" i="1512"/>
  <c r="G14" i="1512"/>
  <c r="T45" i="1508" l="1"/>
  <c r="T43" i="1508"/>
  <c r="I46" i="1508"/>
  <c r="T41" i="1508"/>
  <c r="T48" i="1508"/>
  <c r="I41" i="1508"/>
  <c r="T47" i="1508"/>
  <c r="I48" i="1508"/>
  <c r="T46" i="1508"/>
  <c r="T42" i="1508"/>
  <c r="I43" i="1508"/>
  <c r="I47" i="1508"/>
  <c r="F3" i="1568"/>
  <c r="E3" i="1568"/>
  <c r="F7" i="1568"/>
  <c r="H29" i="1512"/>
  <c r="G3" i="1568"/>
  <c r="G7" i="1568"/>
  <c r="E7" i="1568"/>
  <c r="S33" i="1514" l="1"/>
  <c r="S34" i="1514"/>
  <c r="S35" i="1514"/>
  <c r="S36" i="1514"/>
  <c r="S37" i="1514"/>
  <c r="S38" i="1514"/>
  <c r="S39" i="1514"/>
  <c r="S40" i="1514"/>
  <c r="S41" i="1514"/>
  <c r="S42" i="1514"/>
  <c r="S43" i="1514"/>
  <c r="S44" i="1514"/>
  <c r="S45" i="1514"/>
  <c r="S46" i="1514"/>
  <c r="S47" i="1514"/>
  <c r="S48" i="1514"/>
  <c r="S49" i="1514"/>
  <c r="S50" i="1514"/>
  <c r="S51" i="1514"/>
  <c r="S52" i="1514"/>
  <c r="S53" i="1514"/>
  <c r="S54" i="1514"/>
  <c r="S55" i="1514"/>
  <c r="S56" i="1514"/>
  <c r="S32" i="1514"/>
  <c r="S4" i="1514"/>
  <c r="S5" i="1514"/>
  <c r="S6" i="1514"/>
  <c r="S7" i="1514"/>
  <c r="S8" i="1514"/>
  <c r="S9" i="1514"/>
  <c r="S10" i="1514"/>
  <c r="S11" i="1514"/>
  <c r="S12" i="1514"/>
  <c r="S13" i="1514"/>
  <c r="S14" i="1514"/>
  <c r="S15" i="1514"/>
  <c r="S16" i="1514"/>
  <c r="S17" i="1514"/>
  <c r="S18" i="1514"/>
  <c r="S19" i="1514"/>
  <c r="S20" i="1514"/>
  <c r="S21" i="1514"/>
  <c r="S22" i="1514"/>
  <c r="S23" i="1514"/>
  <c r="S24" i="1514"/>
  <c r="S25" i="1514"/>
  <c r="S26" i="1514"/>
  <c r="S27" i="1514"/>
  <c r="S3" i="1514"/>
  <c r="M27" i="1511"/>
  <c r="C29" i="1512" l="1"/>
  <c r="E14" i="1512"/>
  <c r="H14" i="1512" s="1"/>
  <c r="E29" i="1512"/>
  <c r="F29" i="1512"/>
  <c r="G14" i="1509"/>
  <c r="G15" i="1509"/>
  <c r="G16" i="1509"/>
  <c r="G17" i="1509"/>
  <c r="D17" i="1509"/>
  <c r="G13" i="1509"/>
  <c r="D14" i="1509"/>
  <c r="D15" i="1509"/>
  <c r="D16" i="1509"/>
  <c r="D13" i="1509"/>
  <c r="D4" i="1509"/>
  <c r="D5" i="1509"/>
  <c r="D6" i="1509"/>
  <c r="D7" i="1509"/>
  <c r="D3" i="1509"/>
  <c r="G4" i="1509"/>
  <c r="G5" i="1509"/>
  <c r="G6" i="1509"/>
  <c r="G7" i="1509"/>
  <c r="F8" i="1509"/>
  <c r="G3" i="1509"/>
  <c r="M15" i="1511"/>
  <c r="L15" i="1511"/>
  <c r="N15" i="1511"/>
  <c r="B31" i="1508"/>
  <c r="S30" i="1508"/>
  <c r="S31" i="1508"/>
  <c r="S32" i="1508"/>
  <c r="S33" i="1508"/>
  <c r="S34" i="1508"/>
  <c r="S35" i="1508"/>
  <c r="S36" i="1508"/>
  <c r="H30" i="1508"/>
  <c r="H31" i="1508"/>
  <c r="H32" i="1508"/>
  <c r="H33" i="1508"/>
  <c r="H34" i="1508"/>
  <c r="H35" i="1508"/>
  <c r="H36" i="1508"/>
  <c r="S25" i="1508"/>
  <c r="H25" i="1508"/>
  <c r="G8" i="1509" l="1"/>
  <c r="H37" i="1508"/>
  <c r="S43" i="1508" s="1"/>
  <c r="S37" i="1508"/>
  <c r="S42" i="1508"/>
  <c r="H42" i="1508" l="1"/>
  <c r="S46" i="1508"/>
  <c r="H46" i="1508"/>
  <c r="S47" i="1508"/>
  <c r="S45" i="1508"/>
  <c r="H41" i="1508"/>
  <c r="H45" i="1508"/>
  <c r="H44" i="1508"/>
  <c r="H48" i="1508"/>
  <c r="H43" i="1508"/>
  <c r="H47" i="1508"/>
  <c r="S41" i="1508"/>
  <c r="S44" i="1508"/>
  <c r="S48" i="1508"/>
  <c r="N33" i="1514" l="1"/>
  <c r="N34" i="1514"/>
  <c r="N35" i="1514"/>
  <c r="N36" i="1514"/>
  <c r="N37" i="1514"/>
  <c r="N38" i="1514"/>
  <c r="N39" i="1514"/>
  <c r="N40" i="1514"/>
  <c r="N41" i="1514"/>
  <c r="N42" i="1514"/>
  <c r="N43" i="1514"/>
  <c r="N44" i="1514"/>
  <c r="N45" i="1514"/>
  <c r="N46" i="1514"/>
  <c r="N47" i="1514"/>
  <c r="N48" i="1514"/>
  <c r="N49" i="1514"/>
  <c r="N50" i="1514"/>
  <c r="N51" i="1514"/>
  <c r="N52" i="1514"/>
  <c r="N53" i="1514"/>
  <c r="N54" i="1514"/>
  <c r="N55" i="1514"/>
  <c r="N56" i="1514"/>
  <c r="N32" i="1514"/>
  <c r="I33" i="1514"/>
  <c r="I34" i="1514"/>
  <c r="I35" i="1514"/>
  <c r="I36" i="1514"/>
  <c r="I37" i="1514"/>
  <c r="I38" i="1514"/>
  <c r="I39" i="1514"/>
  <c r="I40" i="1514"/>
  <c r="I41" i="1514"/>
  <c r="I42" i="1514"/>
  <c r="I43" i="1514"/>
  <c r="I44" i="1514"/>
  <c r="I45" i="1514"/>
  <c r="I46" i="1514"/>
  <c r="I47" i="1514"/>
  <c r="I48" i="1514"/>
  <c r="I49" i="1514"/>
  <c r="I50" i="1514"/>
  <c r="I51" i="1514"/>
  <c r="I52" i="1514"/>
  <c r="I53" i="1514"/>
  <c r="I54" i="1514"/>
  <c r="I55" i="1514"/>
  <c r="I56" i="1514"/>
  <c r="I32" i="1514"/>
  <c r="R57" i="1514"/>
  <c r="N4" i="1514"/>
  <c r="N5" i="1514"/>
  <c r="N6" i="1514"/>
  <c r="N7" i="1514"/>
  <c r="N8" i="1514"/>
  <c r="N9" i="1514"/>
  <c r="N10" i="1514"/>
  <c r="N11" i="1514"/>
  <c r="N12" i="1514"/>
  <c r="N13" i="1514"/>
  <c r="N14" i="1514"/>
  <c r="N15" i="1514"/>
  <c r="N16" i="1514"/>
  <c r="N17" i="1514"/>
  <c r="N18" i="1514"/>
  <c r="N19" i="1514"/>
  <c r="N20" i="1514"/>
  <c r="N21" i="1514"/>
  <c r="N22" i="1514"/>
  <c r="N23" i="1514"/>
  <c r="N24" i="1514"/>
  <c r="N25" i="1514"/>
  <c r="N26" i="1514"/>
  <c r="N27" i="1514"/>
  <c r="N3" i="1514"/>
  <c r="I4" i="1514"/>
  <c r="I5" i="1514"/>
  <c r="I6" i="1514"/>
  <c r="I7" i="1514"/>
  <c r="I8" i="1514"/>
  <c r="I9" i="1514"/>
  <c r="I10" i="1514"/>
  <c r="I11" i="1514"/>
  <c r="I12" i="1514"/>
  <c r="I13" i="1514"/>
  <c r="I14" i="1514"/>
  <c r="I15" i="1514"/>
  <c r="I16" i="1514"/>
  <c r="I17" i="1514"/>
  <c r="I18" i="1514"/>
  <c r="I19" i="1514"/>
  <c r="I20" i="1514"/>
  <c r="I21" i="1514"/>
  <c r="I22" i="1514"/>
  <c r="I23" i="1514"/>
  <c r="I24" i="1514"/>
  <c r="I25" i="1514"/>
  <c r="I26" i="1514"/>
  <c r="I27" i="1514"/>
  <c r="I3" i="1514"/>
  <c r="R28" i="1514"/>
  <c r="Q28" i="1514"/>
  <c r="S57" i="1514" l="1"/>
  <c r="I28" i="1514"/>
  <c r="R36" i="1508" l="1"/>
  <c r="Q36" i="1508"/>
  <c r="P36" i="1508"/>
  <c r="O36" i="1508"/>
  <c r="N36" i="1508"/>
  <c r="M36" i="1508"/>
  <c r="R35" i="1508"/>
  <c r="Q35" i="1508"/>
  <c r="P35" i="1508"/>
  <c r="O35" i="1508"/>
  <c r="N35" i="1508"/>
  <c r="M35" i="1508"/>
  <c r="R34" i="1508"/>
  <c r="Q34" i="1508"/>
  <c r="P34" i="1508"/>
  <c r="O34" i="1508"/>
  <c r="N34" i="1508"/>
  <c r="M34" i="1508"/>
  <c r="R33" i="1508"/>
  <c r="Q33" i="1508"/>
  <c r="P33" i="1508"/>
  <c r="O33" i="1508"/>
  <c r="N33" i="1508"/>
  <c r="M33" i="1508"/>
  <c r="R32" i="1508"/>
  <c r="Q32" i="1508"/>
  <c r="P32" i="1508"/>
  <c r="O32" i="1508"/>
  <c r="N32" i="1508"/>
  <c r="M32" i="1508"/>
  <c r="R31" i="1508"/>
  <c r="Q31" i="1508"/>
  <c r="P31" i="1508"/>
  <c r="O31" i="1508"/>
  <c r="N31" i="1508"/>
  <c r="M31" i="1508"/>
  <c r="R30" i="1508"/>
  <c r="Q30" i="1508"/>
  <c r="P30" i="1508"/>
  <c r="O30" i="1508"/>
  <c r="N30" i="1508"/>
  <c r="M30" i="1508"/>
  <c r="R25" i="1508"/>
  <c r="Q25" i="1508"/>
  <c r="P25" i="1508"/>
  <c r="O25" i="1508"/>
  <c r="N25" i="1508"/>
  <c r="M25" i="1508"/>
  <c r="B36" i="1508"/>
  <c r="C36" i="1508"/>
  <c r="D36" i="1508"/>
  <c r="E36" i="1508"/>
  <c r="F36" i="1508"/>
  <c r="G36" i="1508"/>
  <c r="B35" i="1508"/>
  <c r="C35" i="1508"/>
  <c r="D35" i="1508"/>
  <c r="E35" i="1508"/>
  <c r="F35" i="1508"/>
  <c r="G35" i="1508"/>
  <c r="B34" i="1508"/>
  <c r="C34" i="1508"/>
  <c r="D34" i="1508"/>
  <c r="E34" i="1508"/>
  <c r="F34" i="1508"/>
  <c r="G34" i="1508"/>
  <c r="B33" i="1508"/>
  <c r="C33" i="1508"/>
  <c r="D33" i="1508"/>
  <c r="E33" i="1508"/>
  <c r="F33" i="1508"/>
  <c r="G33" i="1508"/>
  <c r="B32" i="1508"/>
  <c r="C32" i="1508"/>
  <c r="D32" i="1508"/>
  <c r="E32" i="1508"/>
  <c r="F32" i="1508"/>
  <c r="G32" i="1508"/>
  <c r="C31" i="1508"/>
  <c r="D31" i="1508"/>
  <c r="E31" i="1508"/>
  <c r="F31" i="1508"/>
  <c r="G31" i="1508"/>
  <c r="B30" i="1508"/>
  <c r="C30" i="1508"/>
  <c r="D30" i="1508"/>
  <c r="E30" i="1508"/>
  <c r="F30" i="1508"/>
  <c r="G30" i="1508"/>
  <c r="B25" i="1508"/>
  <c r="C25" i="1508"/>
  <c r="D25" i="1508"/>
  <c r="E25" i="1508"/>
  <c r="F25" i="1508"/>
  <c r="G25" i="1508"/>
  <c r="R37" i="1508" l="1"/>
  <c r="O21" i="1511" l="1"/>
  <c r="O22" i="1511"/>
  <c r="O23" i="1511"/>
  <c r="O24" i="1511"/>
  <c r="O25" i="1511"/>
  <c r="O26" i="1511"/>
  <c r="O20" i="1511"/>
  <c r="Q21" i="1511"/>
  <c r="Q22" i="1511"/>
  <c r="Q23" i="1511"/>
  <c r="Q24" i="1511"/>
  <c r="Q25" i="1511"/>
  <c r="Q26" i="1511"/>
  <c r="Q20" i="1511"/>
  <c r="Q4" i="1511"/>
  <c r="Q5" i="1511"/>
  <c r="Q6" i="1511"/>
  <c r="Q7" i="1511"/>
  <c r="Q8" i="1511"/>
  <c r="Q9" i="1511"/>
  <c r="Q10" i="1511"/>
  <c r="Q11" i="1511"/>
  <c r="Q12" i="1511"/>
  <c r="Q13" i="1511"/>
  <c r="Q14" i="1511"/>
  <c r="Q3" i="1511"/>
  <c r="O4" i="1511"/>
  <c r="O5" i="1511"/>
  <c r="O6" i="1511"/>
  <c r="O7" i="1511"/>
  <c r="O8" i="1511"/>
  <c r="O9" i="1511"/>
  <c r="O10" i="1511"/>
  <c r="O11" i="1511"/>
  <c r="O12" i="1511"/>
  <c r="O13" i="1511"/>
  <c r="O14" i="1511"/>
  <c r="O3" i="1511"/>
  <c r="N27" i="1511"/>
  <c r="B18" i="1509" l="1"/>
  <c r="E8" i="1509"/>
  <c r="G37" i="1508" l="1"/>
  <c r="R48" i="1508" s="1"/>
  <c r="R42" i="1508" l="1"/>
  <c r="R44" i="1508"/>
  <c r="R46" i="1508"/>
  <c r="R41" i="1508"/>
  <c r="R43" i="1508"/>
  <c r="R45" i="1508"/>
  <c r="R47" i="1508"/>
  <c r="G45" i="1508"/>
  <c r="G44" i="1508"/>
  <c r="G41" i="1508"/>
  <c r="G43" i="1508"/>
  <c r="G47" i="1508"/>
  <c r="G42" i="1508"/>
  <c r="G46" i="1508"/>
  <c r="G48" i="1508"/>
  <c r="K57" i="1514" l="1"/>
  <c r="J57" i="1514"/>
  <c r="L56" i="1514"/>
  <c r="G56" i="1514"/>
  <c r="L55" i="1514"/>
  <c r="G55" i="1514"/>
  <c r="L54" i="1514"/>
  <c r="G54" i="1514"/>
  <c r="L53" i="1514"/>
  <c r="G53" i="1514"/>
  <c r="L52" i="1514"/>
  <c r="G52" i="1514"/>
  <c r="L51" i="1514"/>
  <c r="G51" i="1514"/>
  <c r="L50" i="1514"/>
  <c r="G50" i="1514"/>
  <c r="L49" i="1514"/>
  <c r="G49" i="1514"/>
  <c r="L48" i="1514"/>
  <c r="G48" i="1514"/>
  <c r="L47" i="1514"/>
  <c r="G47" i="1514"/>
  <c r="L46" i="1514"/>
  <c r="G46" i="1514"/>
  <c r="L45" i="1514"/>
  <c r="G45" i="1514"/>
  <c r="L44" i="1514"/>
  <c r="G44" i="1514"/>
  <c r="L43" i="1514"/>
  <c r="G43" i="1514"/>
  <c r="L42" i="1514"/>
  <c r="G42" i="1514"/>
  <c r="L41" i="1514"/>
  <c r="G41" i="1514"/>
  <c r="L40" i="1514"/>
  <c r="G40" i="1514"/>
  <c r="L39" i="1514"/>
  <c r="G39" i="1514"/>
  <c r="L38" i="1514"/>
  <c r="G38" i="1514"/>
  <c r="L37" i="1514"/>
  <c r="G37" i="1514"/>
  <c r="L36" i="1514"/>
  <c r="G36" i="1514"/>
  <c r="L35" i="1514"/>
  <c r="G35" i="1514"/>
  <c r="L34" i="1514"/>
  <c r="G34" i="1514"/>
  <c r="L33" i="1514"/>
  <c r="G33" i="1514"/>
  <c r="L32" i="1514"/>
  <c r="G32" i="1514"/>
  <c r="D18" i="1512"/>
  <c r="D19" i="1512"/>
  <c r="D20" i="1512"/>
  <c r="D21" i="1512"/>
  <c r="D22" i="1512"/>
  <c r="D23" i="1512"/>
  <c r="D24" i="1512"/>
  <c r="D25" i="1512"/>
  <c r="D26" i="1512"/>
  <c r="D27" i="1512"/>
  <c r="D28" i="1512"/>
  <c r="B29" i="1512"/>
  <c r="T33" i="1514" l="1"/>
  <c r="T35" i="1514"/>
  <c r="T37" i="1514"/>
  <c r="T39" i="1514"/>
  <c r="T41" i="1514"/>
  <c r="T43" i="1514"/>
  <c r="T45" i="1514"/>
  <c r="T49" i="1514"/>
  <c r="T53" i="1514"/>
  <c r="T55" i="1514"/>
  <c r="U33" i="1514"/>
  <c r="U37" i="1514"/>
  <c r="U41" i="1514"/>
  <c r="U43" i="1514"/>
  <c r="U45" i="1514"/>
  <c r="U49" i="1514"/>
  <c r="U51" i="1514"/>
  <c r="U55" i="1514"/>
  <c r="U56" i="1514"/>
  <c r="M35" i="1514"/>
  <c r="U35" i="1514"/>
  <c r="M39" i="1514"/>
  <c r="U39" i="1514"/>
  <c r="M47" i="1514"/>
  <c r="U47" i="1514"/>
  <c r="M32" i="1514"/>
  <c r="U32" i="1514"/>
  <c r="U36" i="1514"/>
  <c r="U38" i="1514"/>
  <c r="U40" i="1514"/>
  <c r="U42" i="1514"/>
  <c r="U44" i="1514"/>
  <c r="M48" i="1514"/>
  <c r="U48" i="1514"/>
  <c r="U50" i="1514"/>
  <c r="U52" i="1514"/>
  <c r="U54" i="1514"/>
  <c r="M53" i="1514"/>
  <c r="U53" i="1514"/>
  <c r="U34" i="1514"/>
  <c r="M46" i="1514"/>
  <c r="U46" i="1514"/>
  <c r="T32" i="1514"/>
  <c r="T34" i="1514"/>
  <c r="T38" i="1514"/>
  <c r="T42" i="1514"/>
  <c r="H47" i="1514"/>
  <c r="T47" i="1514"/>
  <c r="H51" i="1514"/>
  <c r="T51" i="1514"/>
  <c r="T36" i="1514"/>
  <c r="T40" i="1514"/>
  <c r="H44" i="1514"/>
  <c r="T44" i="1514"/>
  <c r="T46" i="1514"/>
  <c r="H48" i="1514"/>
  <c r="T48" i="1514"/>
  <c r="T50" i="1514"/>
  <c r="H52" i="1514"/>
  <c r="T52" i="1514"/>
  <c r="T54" i="1514"/>
  <c r="H56" i="1514"/>
  <c r="T56" i="1514"/>
  <c r="O55" i="1514"/>
  <c r="P55" i="1514" s="1"/>
  <c r="H55" i="1514"/>
  <c r="O54" i="1514"/>
  <c r="O33" i="1514"/>
  <c r="P33" i="1514" s="1"/>
  <c r="O37" i="1514"/>
  <c r="P37" i="1514" s="1"/>
  <c r="O46" i="1514"/>
  <c r="O56" i="1514"/>
  <c r="P56" i="1514" s="1"/>
  <c r="M33" i="1514"/>
  <c r="M36" i="1514"/>
  <c r="M45" i="1514"/>
  <c r="O47" i="1514"/>
  <c r="P47" i="1514" s="1"/>
  <c r="O48" i="1514"/>
  <c r="M50" i="1514"/>
  <c r="M51" i="1514"/>
  <c r="M52" i="1514"/>
  <c r="O41" i="1514"/>
  <c r="P41" i="1514" s="1"/>
  <c r="M37" i="1514"/>
  <c r="M40" i="1514"/>
  <c r="M43" i="1514"/>
  <c r="M54" i="1514"/>
  <c r="M55" i="1514"/>
  <c r="M56" i="1514"/>
  <c r="M41" i="1514"/>
  <c r="M44" i="1514"/>
  <c r="O34" i="1514"/>
  <c r="O42" i="1514"/>
  <c r="O49" i="1514"/>
  <c r="P49" i="1514" s="1"/>
  <c r="L57" i="1514"/>
  <c r="O35" i="1514"/>
  <c r="P35" i="1514" s="1"/>
  <c r="O32" i="1514"/>
  <c r="M34" i="1514"/>
  <c r="O36" i="1514"/>
  <c r="M38" i="1514"/>
  <c r="O40" i="1514"/>
  <c r="M42" i="1514"/>
  <c r="O44" i="1514"/>
  <c r="O45" i="1514"/>
  <c r="P45" i="1514" s="1"/>
  <c r="M49" i="1514"/>
  <c r="O51" i="1514"/>
  <c r="P51" i="1514" s="1"/>
  <c r="O52" i="1514"/>
  <c r="O53" i="1514"/>
  <c r="P53" i="1514" s="1"/>
  <c r="O38" i="1514"/>
  <c r="O39" i="1514"/>
  <c r="P39" i="1514" s="1"/>
  <c r="O43" i="1514"/>
  <c r="P43" i="1514" s="1"/>
  <c r="O50" i="1514"/>
  <c r="H46" i="1514"/>
  <c r="H50" i="1514"/>
  <c r="H54" i="1514"/>
  <c r="H45" i="1514"/>
  <c r="H49" i="1514"/>
  <c r="H53" i="1514"/>
  <c r="H32" i="1514"/>
  <c r="H33" i="1514"/>
  <c r="H34" i="1514"/>
  <c r="H35" i="1514"/>
  <c r="H36" i="1514"/>
  <c r="H37" i="1514"/>
  <c r="H38" i="1514"/>
  <c r="H39" i="1514"/>
  <c r="H40" i="1514"/>
  <c r="H41" i="1514"/>
  <c r="H42" i="1514"/>
  <c r="H43" i="1514"/>
  <c r="G57" i="1514"/>
  <c r="D29" i="1512"/>
  <c r="T57" i="1514" l="1"/>
  <c r="U57" i="1514"/>
  <c r="P38" i="1514"/>
  <c r="P52" i="1514"/>
  <c r="P44" i="1514"/>
  <c r="P36" i="1514"/>
  <c r="P34" i="1514"/>
  <c r="P54" i="1514"/>
  <c r="P42" i="1514"/>
  <c r="P48" i="1514"/>
  <c r="P46" i="1514"/>
  <c r="P50" i="1514"/>
  <c r="P40" i="1514"/>
  <c r="P32" i="1514"/>
  <c r="O57" i="1514"/>
  <c r="P57" i="1514" s="1"/>
  <c r="F18" i="1509" l="1"/>
  <c r="E18" i="1509"/>
  <c r="C18" i="1509"/>
  <c r="I17" i="1509"/>
  <c r="H17" i="1509"/>
  <c r="I16" i="1509"/>
  <c r="H16" i="1509"/>
  <c r="I15" i="1509"/>
  <c r="H15" i="1509"/>
  <c r="I14" i="1509"/>
  <c r="H14" i="1509"/>
  <c r="I13" i="1509"/>
  <c r="H13" i="1509"/>
  <c r="Q37" i="1508"/>
  <c r="P37" i="1508"/>
  <c r="O37" i="1508"/>
  <c r="N37" i="1508"/>
  <c r="M37" i="1508"/>
  <c r="J14" i="1509" l="1"/>
  <c r="J16" i="1509"/>
  <c r="J17" i="1509"/>
  <c r="J15" i="1509"/>
  <c r="I18" i="1509"/>
  <c r="G18" i="1509"/>
  <c r="D18" i="1509"/>
  <c r="H18" i="1509"/>
  <c r="J13" i="1509"/>
  <c r="J18" i="1509" l="1"/>
  <c r="J28" i="1514"/>
  <c r="K28" i="1514"/>
  <c r="S28" i="1514"/>
  <c r="L27" i="1511"/>
  <c r="P21" i="1511"/>
  <c r="P22" i="1511"/>
  <c r="P23" i="1511"/>
  <c r="P24" i="1511"/>
  <c r="P25" i="1511"/>
  <c r="P26" i="1511"/>
  <c r="P20" i="1511"/>
  <c r="K27" i="1511"/>
  <c r="O27" i="1511" s="1"/>
  <c r="K15" i="1511"/>
  <c r="O15" i="1511" s="1"/>
  <c r="P14" i="1511"/>
  <c r="P13" i="1511"/>
  <c r="P12" i="1511"/>
  <c r="P11" i="1511"/>
  <c r="P10" i="1511"/>
  <c r="P9" i="1511"/>
  <c r="P8" i="1511"/>
  <c r="P7" i="1511"/>
  <c r="P6" i="1511"/>
  <c r="P5" i="1511"/>
  <c r="P4" i="1511"/>
  <c r="P3" i="1511"/>
  <c r="F37" i="1508"/>
  <c r="Q27" i="1511" l="1"/>
  <c r="F48" i="1508"/>
  <c r="Q48" i="1508"/>
  <c r="Q15" i="1511"/>
  <c r="F42" i="1508"/>
  <c r="Q46" i="1508"/>
  <c r="Q44" i="1508"/>
  <c r="Q42" i="1508"/>
  <c r="Q45" i="1508"/>
  <c r="Q43" i="1508"/>
  <c r="Q41" i="1508"/>
  <c r="Q47" i="1508"/>
  <c r="F44" i="1508"/>
  <c r="P27" i="1511"/>
  <c r="F47" i="1508"/>
  <c r="F43" i="1508"/>
  <c r="F45" i="1508"/>
  <c r="F41" i="1508"/>
  <c r="F46" i="1508"/>
  <c r="P15" i="1511"/>
  <c r="B37" i="1508"/>
  <c r="B46" i="1508" s="1"/>
  <c r="C37" i="1508"/>
  <c r="C43" i="1508" s="1"/>
  <c r="D37" i="1508"/>
  <c r="E37" i="1508"/>
  <c r="H3" i="1509"/>
  <c r="I3" i="1509"/>
  <c r="H4" i="1509"/>
  <c r="I4" i="1509"/>
  <c r="D8" i="1509"/>
  <c r="H5" i="1509"/>
  <c r="I5" i="1509"/>
  <c r="H6" i="1509"/>
  <c r="I6" i="1509"/>
  <c r="H7" i="1509"/>
  <c r="I7" i="1509"/>
  <c r="B8" i="1509"/>
  <c r="C8" i="1509"/>
  <c r="B14" i="1512"/>
  <c r="C14" i="1512"/>
  <c r="F3" i="1511"/>
  <c r="G3" i="1511"/>
  <c r="H3" i="1511"/>
  <c r="F4" i="1511"/>
  <c r="G4" i="1511"/>
  <c r="H4" i="1511"/>
  <c r="F5" i="1511"/>
  <c r="G5" i="1511"/>
  <c r="H5" i="1511"/>
  <c r="F6" i="1511"/>
  <c r="G6" i="1511"/>
  <c r="H6" i="1511"/>
  <c r="F7" i="1511"/>
  <c r="G7" i="1511"/>
  <c r="H7" i="1511"/>
  <c r="F8" i="1511"/>
  <c r="G8" i="1511"/>
  <c r="H8" i="1511"/>
  <c r="F9" i="1511"/>
  <c r="G9" i="1511"/>
  <c r="H9" i="1511"/>
  <c r="F10" i="1511"/>
  <c r="G10" i="1511"/>
  <c r="H10" i="1511"/>
  <c r="F11" i="1511"/>
  <c r="G11" i="1511"/>
  <c r="H11" i="1511"/>
  <c r="F12" i="1511"/>
  <c r="G12" i="1511"/>
  <c r="H12" i="1511"/>
  <c r="F13" i="1511"/>
  <c r="G13" i="1511"/>
  <c r="H13" i="1511"/>
  <c r="F14" i="1511"/>
  <c r="G14" i="1511"/>
  <c r="H14" i="1511"/>
  <c r="B15" i="1511"/>
  <c r="C15" i="1511"/>
  <c r="D15" i="1511"/>
  <c r="E15" i="1511"/>
  <c r="F20" i="1511"/>
  <c r="G20" i="1511"/>
  <c r="H20" i="1511"/>
  <c r="F21" i="1511"/>
  <c r="G21" i="1511"/>
  <c r="H21" i="1511"/>
  <c r="F22" i="1511"/>
  <c r="G22" i="1511"/>
  <c r="H22" i="1511"/>
  <c r="F23" i="1511"/>
  <c r="G23" i="1511"/>
  <c r="H23" i="1511"/>
  <c r="F24" i="1511"/>
  <c r="G24" i="1511"/>
  <c r="H24" i="1511"/>
  <c r="F25" i="1511"/>
  <c r="G25" i="1511"/>
  <c r="H25" i="1511"/>
  <c r="F26" i="1511"/>
  <c r="G26" i="1511"/>
  <c r="H26" i="1511"/>
  <c r="B27" i="1511"/>
  <c r="C27" i="1511"/>
  <c r="D27" i="1511"/>
  <c r="E27" i="1511"/>
  <c r="G3" i="1514"/>
  <c r="L3" i="1514"/>
  <c r="G4" i="1514"/>
  <c r="L4" i="1514"/>
  <c r="G5" i="1514"/>
  <c r="L5" i="1514"/>
  <c r="G6" i="1514"/>
  <c r="L6" i="1514"/>
  <c r="G7" i="1514"/>
  <c r="L7" i="1514"/>
  <c r="G8" i="1514"/>
  <c r="L8" i="1514"/>
  <c r="G9" i="1514"/>
  <c r="L9" i="1514"/>
  <c r="G10" i="1514"/>
  <c r="L10" i="1514"/>
  <c r="G11" i="1514"/>
  <c r="L11" i="1514"/>
  <c r="G12" i="1514"/>
  <c r="L12" i="1514"/>
  <c r="G13" i="1514"/>
  <c r="L13" i="1514"/>
  <c r="G14" i="1514"/>
  <c r="L14" i="1514"/>
  <c r="G15" i="1514"/>
  <c r="L15" i="1514"/>
  <c r="G16" i="1514"/>
  <c r="L16" i="1514"/>
  <c r="G17" i="1514"/>
  <c r="L17" i="1514"/>
  <c r="G18" i="1514"/>
  <c r="L18" i="1514"/>
  <c r="G19" i="1514"/>
  <c r="L19" i="1514"/>
  <c r="G20" i="1514"/>
  <c r="L20" i="1514"/>
  <c r="G21" i="1514"/>
  <c r="L21" i="1514"/>
  <c r="G22" i="1514"/>
  <c r="L22" i="1514"/>
  <c r="G23" i="1514"/>
  <c r="L23" i="1514"/>
  <c r="G24" i="1514"/>
  <c r="L24" i="1514"/>
  <c r="G25" i="1514"/>
  <c r="L25" i="1514"/>
  <c r="G26" i="1514"/>
  <c r="L26" i="1514"/>
  <c r="G27" i="1514"/>
  <c r="L27" i="1514"/>
  <c r="T24" i="1514" l="1"/>
  <c r="T22" i="1514"/>
  <c r="T16" i="1514"/>
  <c r="T12" i="1514"/>
  <c r="H8" i="1509"/>
  <c r="I8" i="1509"/>
  <c r="H27" i="1514"/>
  <c r="T27" i="1514"/>
  <c r="H26" i="1514"/>
  <c r="T26" i="1514"/>
  <c r="H25" i="1514"/>
  <c r="T25" i="1514"/>
  <c r="T23" i="1514"/>
  <c r="H21" i="1514"/>
  <c r="T21" i="1514"/>
  <c r="M27" i="1514"/>
  <c r="U27" i="1514"/>
  <c r="M26" i="1514"/>
  <c r="U26" i="1514"/>
  <c r="M25" i="1514"/>
  <c r="U25" i="1514"/>
  <c r="M24" i="1514"/>
  <c r="U24" i="1514"/>
  <c r="M23" i="1514"/>
  <c r="U23" i="1514"/>
  <c r="M22" i="1514"/>
  <c r="U22" i="1514"/>
  <c r="M21" i="1514"/>
  <c r="U21" i="1514"/>
  <c r="M20" i="1514"/>
  <c r="U20" i="1514"/>
  <c r="U19" i="1514"/>
  <c r="M18" i="1514"/>
  <c r="U18" i="1514"/>
  <c r="M17" i="1514"/>
  <c r="U17" i="1514"/>
  <c r="M16" i="1514"/>
  <c r="U16" i="1514"/>
  <c r="M15" i="1514"/>
  <c r="U15" i="1514"/>
  <c r="M14" i="1514"/>
  <c r="U14" i="1514"/>
  <c r="M13" i="1514"/>
  <c r="U13" i="1514"/>
  <c r="M12" i="1514"/>
  <c r="U12" i="1514"/>
  <c r="M11" i="1514"/>
  <c r="U11" i="1514"/>
  <c r="M10" i="1514"/>
  <c r="U10" i="1514"/>
  <c r="M9" i="1514"/>
  <c r="U9" i="1514"/>
  <c r="M8" i="1514"/>
  <c r="U8" i="1514"/>
  <c r="U7" i="1514"/>
  <c r="M6" i="1514"/>
  <c r="U6" i="1514"/>
  <c r="M5" i="1514"/>
  <c r="U5" i="1514"/>
  <c r="M4" i="1514"/>
  <c r="U4" i="1514"/>
  <c r="L28" i="1514"/>
  <c r="U3" i="1514"/>
  <c r="H20" i="1514"/>
  <c r="T20" i="1514"/>
  <c r="H19" i="1514"/>
  <c r="T19" i="1514"/>
  <c r="H18" i="1514"/>
  <c r="T18" i="1514"/>
  <c r="H17" i="1514"/>
  <c r="T17" i="1514"/>
  <c r="T15" i="1514"/>
  <c r="H14" i="1514"/>
  <c r="T14" i="1514"/>
  <c r="H13" i="1514"/>
  <c r="T13" i="1514"/>
  <c r="T11" i="1514"/>
  <c r="H10" i="1514"/>
  <c r="T10" i="1514"/>
  <c r="H9" i="1514"/>
  <c r="T9" i="1514"/>
  <c r="H8" i="1514"/>
  <c r="T8" i="1514"/>
  <c r="H7" i="1514"/>
  <c r="T7" i="1514"/>
  <c r="H6" i="1514"/>
  <c r="T6" i="1514"/>
  <c r="H5" i="1514"/>
  <c r="T5" i="1514"/>
  <c r="H4" i="1514"/>
  <c r="T4" i="1514"/>
  <c r="T3" i="1514"/>
  <c r="G15" i="1511"/>
  <c r="G27" i="1511"/>
  <c r="B42" i="1508"/>
  <c r="B43" i="1508"/>
  <c r="O12" i="1514"/>
  <c r="P12" i="1514" s="1"/>
  <c r="B47" i="1508"/>
  <c r="B44" i="1508"/>
  <c r="M46" i="1508"/>
  <c r="M44" i="1508"/>
  <c r="M42" i="1508"/>
  <c r="M47" i="1508"/>
  <c r="M43" i="1508"/>
  <c r="M45" i="1508"/>
  <c r="M41" i="1508"/>
  <c r="M48" i="1508"/>
  <c r="O7" i="1514"/>
  <c r="O6" i="1514"/>
  <c r="P6" i="1514" s="1"/>
  <c r="C44" i="1508"/>
  <c r="N44" i="1508"/>
  <c r="N47" i="1508"/>
  <c r="N45" i="1508"/>
  <c r="N43" i="1508"/>
  <c r="N41" i="1508"/>
  <c r="N46" i="1508"/>
  <c r="N42" i="1508"/>
  <c r="N48" i="1508"/>
  <c r="O47" i="1508"/>
  <c r="O45" i="1508"/>
  <c r="O43" i="1508"/>
  <c r="O41" i="1508"/>
  <c r="O46" i="1508"/>
  <c r="O44" i="1508"/>
  <c r="O42" i="1508"/>
  <c r="O48" i="1508"/>
  <c r="P47" i="1508"/>
  <c r="P43" i="1508"/>
  <c r="P46" i="1508"/>
  <c r="P44" i="1508"/>
  <c r="P42" i="1508"/>
  <c r="P45" i="1508"/>
  <c r="P41" i="1508"/>
  <c r="P48" i="1508"/>
  <c r="C47" i="1508"/>
  <c r="D44" i="1508"/>
  <c r="D48" i="1508"/>
  <c r="D43" i="1508"/>
  <c r="D45" i="1508"/>
  <c r="D42" i="1508"/>
  <c r="D46" i="1508"/>
  <c r="D47" i="1508"/>
  <c r="D14" i="1512"/>
  <c r="C46" i="1508"/>
  <c r="C42" i="1508"/>
  <c r="E45" i="1508"/>
  <c r="E42" i="1508"/>
  <c r="E46" i="1508"/>
  <c r="E41" i="1508"/>
  <c r="E44" i="1508"/>
  <c r="E48" i="1508"/>
  <c r="E43" i="1508"/>
  <c r="E47" i="1508"/>
  <c r="H3" i="1514"/>
  <c r="G28" i="1514"/>
  <c r="O23" i="1514"/>
  <c r="F27" i="1511"/>
  <c r="F15" i="1511"/>
  <c r="J5" i="1509"/>
  <c r="C45" i="1508"/>
  <c r="C41" i="1508"/>
  <c r="O15" i="1514"/>
  <c r="O13" i="1514"/>
  <c r="O3" i="1514"/>
  <c r="O21" i="1514"/>
  <c r="M19" i="1514"/>
  <c r="O8" i="1514"/>
  <c r="P8" i="1514" s="1"/>
  <c r="O11" i="1514"/>
  <c r="O19" i="1514"/>
  <c r="O27" i="1514"/>
  <c r="P27" i="1514" s="1"/>
  <c r="O9" i="1514"/>
  <c r="M7" i="1514"/>
  <c r="M3" i="1514"/>
  <c r="O17" i="1514"/>
  <c r="O25" i="1514"/>
  <c r="O5" i="1514"/>
  <c r="O10" i="1514"/>
  <c r="P10" i="1514" s="1"/>
  <c r="O14" i="1514"/>
  <c r="P14" i="1514" s="1"/>
  <c r="O16" i="1514"/>
  <c r="P16" i="1514" s="1"/>
  <c r="O18" i="1514"/>
  <c r="P18" i="1514" s="1"/>
  <c r="O20" i="1514"/>
  <c r="P20" i="1514" s="1"/>
  <c r="O24" i="1514"/>
  <c r="P24" i="1514" s="1"/>
  <c r="O26" i="1514"/>
  <c r="P26" i="1514" s="1"/>
  <c r="H24" i="1514"/>
  <c r="H23" i="1514"/>
  <c r="H22" i="1514"/>
  <c r="H16" i="1514"/>
  <c r="H15" i="1514"/>
  <c r="H12" i="1514"/>
  <c r="H11" i="1514"/>
  <c r="O4" i="1514"/>
  <c r="O22" i="1514"/>
  <c r="P22" i="1514" s="1"/>
  <c r="H27" i="1511"/>
  <c r="H15" i="1511"/>
  <c r="J6" i="1509"/>
  <c r="J3" i="1509"/>
  <c r="J7" i="1509"/>
  <c r="J4" i="1509"/>
  <c r="C48" i="1508"/>
  <c r="B45" i="1508"/>
  <c r="B41" i="1508"/>
  <c r="B48" i="1508"/>
  <c r="D41" i="1508"/>
  <c r="T28" i="1514" l="1"/>
  <c r="U28" i="1514"/>
  <c r="J8" i="1509"/>
  <c r="P5" i="1514"/>
  <c r="P17" i="1514"/>
  <c r="P11" i="1514"/>
  <c r="P15" i="1514"/>
  <c r="H28" i="1514"/>
  <c r="P25" i="1514"/>
  <c r="P9" i="1514"/>
  <c r="P19" i="1514"/>
  <c r="P21" i="1514"/>
  <c r="P13" i="1514"/>
  <c r="P23" i="1514"/>
  <c r="P7" i="1514"/>
  <c r="P3" i="1514"/>
  <c r="O28" i="1514"/>
  <c r="P28" i="1514" s="1"/>
  <c r="P4" i="1514"/>
</calcChain>
</file>

<file path=xl/sharedStrings.xml><?xml version="1.0" encoding="utf-8"?>
<sst xmlns="http://schemas.openxmlformats.org/spreadsheetml/2006/main" count="1914" uniqueCount="639">
  <si>
    <t>Indice di Lesività</t>
  </si>
  <si>
    <t>Fuoriuscita</t>
  </si>
  <si>
    <t>14-17</t>
  </si>
  <si>
    <t>Incidenti</t>
  </si>
  <si>
    <t>Feriti</t>
  </si>
  <si>
    <t>Morti</t>
  </si>
  <si>
    <t>Totale</t>
  </si>
  <si>
    <t>Indice di infortunio</t>
  </si>
  <si>
    <t>Ciclomotore</t>
  </si>
  <si>
    <t>Motociclo</t>
  </si>
  <si>
    <t>Scontro frontale</t>
  </si>
  <si>
    <t>Scontro frontale-laterale</t>
  </si>
  <si>
    <t>Tamponamento</t>
  </si>
  <si>
    <t>Investimento di pedoni</t>
  </si>
  <si>
    <t>Urto con ostacolo</t>
  </si>
  <si>
    <t xml:space="preserve">Indice di mortalità 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</si>
  <si>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</si>
  <si>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</si>
  <si>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</si>
  <si>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</si>
  <si>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</si>
  <si>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</si>
  <si>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</si>
  <si>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</si>
  <si>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</si>
  <si>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</si>
  <si>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</si>
  <si>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</si>
  <si>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Lunedì</t>
  </si>
  <si>
    <t>Martedì</t>
  </si>
  <si>
    <t>Mercoledì</t>
  </si>
  <si>
    <t>Giovedì</t>
  </si>
  <si>
    <t>Venerdì</t>
  </si>
  <si>
    <t>Sabato</t>
  </si>
  <si>
    <t>Domenica</t>
  </si>
  <si>
    <t>Altro</t>
  </si>
  <si>
    <t>Rettilinea</t>
  </si>
  <si>
    <t>Provinciale</t>
  </si>
  <si>
    <t>TOTALE STRADE STATALI</t>
  </si>
  <si>
    <t>TOTALE STRADE PROVINCIALI</t>
  </si>
  <si>
    <t>Comune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</si>
  <si>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</si>
  <si>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</si>
  <si>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</si>
  <si>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</si>
  <si>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</si>
  <si>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</si>
  <si>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</si>
  <si>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</si>
  <si>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</si>
  <si>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</si>
  <si>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</si>
  <si>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</si>
  <si>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</si>
  <si>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</si>
  <si>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</si>
  <si>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</si>
  <si>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</si>
  <si>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</si>
  <si>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</si>
  <si>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</si>
  <si>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</si>
  <si>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</si>
  <si>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</si>
  <si>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</si>
  <si>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</si>
  <si>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</si>
  <si>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</si>
  <si>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</si>
  <si>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</si>
  <si>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</si>
  <si>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</si>
  <si>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</si>
  <si>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</si>
  <si>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</si>
  <si>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</si>
  <si>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</si>
  <si>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</si>
  <si>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</si>
  <si>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</si>
  <si>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</si>
  <si>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</si>
  <si>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</si>
  <si>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</si>
  <si>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</si>
  <si>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</si>
  <si>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</si>
  <si>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</si>
  <si>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</si>
  <si>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</si>
  <si>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</si>
  <si>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</si>
  <si>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</si>
  <si>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SAN BENEDETTO VAL DI SAMBRO</t>
  </si>
  <si>
    <t>nome strada</t>
  </si>
  <si>
    <t>001</t>
  </si>
  <si>
    <t>009</t>
  </si>
  <si>
    <t>002</t>
  </si>
  <si>
    <t>042</t>
  </si>
  <si>
    <t>003</t>
  </si>
  <si>
    <t>005</t>
  </si>
  <si>
    <t>047</t>
  </si>
  <si>
    <t>044</t>
  </si>
  <si>
    <t>045</t>
  </si>
  <si>
    <t>006</t>
  </si>
  <si>
    <t>026</t>
  </si>
  <si>
    <t>007</t>
  </si>
  <si>
    <t>014</t>
  </si>
  <si>
    <t>008</t>
  </si>
  <si>
    <t>010</t>
  </si>
  <si>
    <t>011</t>
  </si>
  <si>
    <t>012</t>
  </si>
  <si>
    <t>034</t>
  </si>
  <si>
    <t>013</t>
  </si>
  <si>
    <t>015</t>
  </si>
  <si>
    <t>052</t>
  </si>
  <si>
    <t>016</t>
  </si>
  <si>
    <t>019</t>
  </si>
  <si>
    <t>030</t>
  </si>
  <si>
    <t>031</t>
  </si>
  <si>
    <t>051</t>
  </si>
  <si>
    <t>017</t>
  </si>
  <si>
    <t>027</t>
  </si>
  <si>
    <t>046</t>
  </si>
  <si>
    <t>020</t>
  </si>
  <si>
    <t>021</t>
  </si>
  <si>
    <t>028</t>
  </si>
  <si>
    <t>022</t>
  </si>
  <si>
    <t>024</t>
  </si>
  <si>
    <t>025</t>
  </si>
  <si>
    <t>056</t>
  </si>
  <si>
    <t>032</t>
  </si>
  <si>
    <t>054</t>
  </si>
  <si>
    <t>033</t>
  </si>
  <si>
    <t>035</t>
  </si>
  <si>
    <t>036</t>
  </si>
  <si>
    <t>037</t>
  </si>
  <si>
    <t>038</t>
  </si>
  <si>
    <t>039</t>
  </si>
  <si>
    <t>040</t>
  </si>
  <si>
    <t>041</t>
  </si>
  <si>
    <t>059</t>
  </si>
  <si>
    <t>053</t>
  </si>
  <si>
    <t>048</t>
  </si>
  <si>
    <t>057</t>
  </si>
  <si>
    <t>050</t>
  </si>
  <si>
    <t>060</t>
  </si>
  <si>
    <t>055</t>
  </si>
  <si>
    <t>Anni</t>
  </si>
  <si>
    <t xml:space="preserve">Autovettura </t>
  </si>
  <si>
    <t>Bicicletta</t>
  </si>
  <si>
    <t>Altri</t>
  </si>
  <si>
    <t>Tipo Veicolo</t>
  </si>
  <si>
    <t>morti maschi</t>
  </si>
  <si>
    <t>morti femmine</t>
  </si>
  <si>
    <t>feriti maschi</t>
  </si>
  <si>
    <t>feriti femmine</t>
  </si>
  <si>
    <t>Totale morti</t>
  </si>
  <si>
    <t>Totale feriti</t>
  </si>
  <si>
    <t>Totale morti e feriti</t>
  </si>
  <si>
    <t>Totale maschi e femmine ferite e morte</t>
  </si>
  <si>
    <t>Conducenti</t>
  </si>
  <si>
    <t>Passeggeri</t>
  </si>
  <si>
    <t>Pedoni</t>
  </si>
  <si>
    <t>Utente</t>
  </si>
  <si>
    <t>maschi feriti e morti</t>
  </si>
  <si>
    <t>femmine ferite e morte</t>
  </si>
  <si>
    <t>Morti Femmine</t>
  </si>
  <si>
    <t>Morti Maschi</t>
  </si>
  <si>
    <t>18-23</t>
  </si>
  <si>
    <t>24-29</t>
  </si>
  <si>
    <t>30-39</t>
  </si>
  <si>
    <t>40-49</t>
  </si>
  <si>
    <t>50-59</t>
  </si>
  <si>
    <t>60-69</t>
  </si>
  <si>
    <t>70-74</t>
  </si>
  <si>
    <t>75 e oltre</t>
  </si>
  <si>
    <t>N.D.</t>
  </si>
  <si>
    <t>Feriti Femmine</t>
  </si>
  <si>
    <t>Feriti Maschi</t>
  </si>
  <si>
    <t>Scontro laterale</t>
  </si>
  <si>
    <t>Urto con veicolo in fermata</t>
  </si>
  <si>
    <t>Urto con veicolo in sosta</t>
  </si>
  <si>
    <t>Infortunio per frenata</t>
  </si>
  <si>
    <t>Infortunio per caduta</t>
  </si>
  <si>
    <t>N.d.</t>
  </si>
  <si>
    <t xml:space="preserve">Morti </t>
  </si>
  <si>
    <t>% Incidenti</t>
  </si>
  <si>
    <t>% Feriti</t>
  </si>
  <si>
    <t xml:space="preserve">% Morti </t>
  </si>
  <si>
    <t>Mese</t>
  </si>
  <si>
    <t>Incidenti mortali</t>
  </si>
  <si>
    <t>Lunedì - Venerdì</t>
  </si>
  <si>
    <t>media incidenti lun-ven</t>
  </si>
  <si>
    <t>media incidenti sab-dom</t>
  </si>
  <si>
    <t>lunedì-domenica</t>
  </si>
  <si>
    <t>00.00 - 00.29</t>
  </si>
  <si>
    <t>00.30  - 01.29</t>
  </si>
  <si>
    <t>02.30 - 03.29</t>
  </si>
  <si>
    <t>03.30 - 04.29</t>
  </si>
  <si>
    <t>04.30 - 05.29</t>
  </si>
  <si>
    <t>05.30 - 06.29</t>
  </si>
  <si>
    <t>06.30- 07.29</t>
  </si>
  <si>
    <t>07.30 - 08.29</t>
  </si>
  <si>
    <t>08.30 - 09.29</t>
  </si>
  <si>
    <t>09.30 - 10.29</t>
  </si>
  <si>
    <t>10.30 - 11.29</t>
  </si>
  <si>
    <t>11.30 - 12.29</t>
  </si>
  <si>
    <t>12.30 - 13.29</t>
  </si>
  <si>
    <t>13.30 - 14.29</t>
  </si>
  <si>
    <t>14.30 - 15.29</t>
  </si>
  <si>
    <t>15.30 - 16.29</t>
  </si>
  <si>
    <t>16.30 - 17.29</t>
  </si>
  <si>
    <t>17.30 - 18.29</t>
  </si>
  <si>
    <t>18.30 - 19.29</t>
  </si>
  <si>
    <t>19.30 - 20.29</t>
  </si>
  <si>
    <t>20.30 - 21.29</t>
  </si>
  <si>
    <t>21.30 - 22.29</t>
  </si>
  <si>
    <t>22.30 - 23.29</t>
  </si>
  <si>
    <t>23.30 - 23.59</t>
  </si>
  <si>
    <t>lun</t>
  </si>
  <si>
    <t>mar</t>
  </si>
  <si>
    <t>mer</t>
  </si>
  <si>
    <t>gio</t>
  </si>
  <si>
    <t>ven</t>
  </si>
  <si>
    <t>sab</t>
  </si>
  <si>
    <t>dom</t>
  </si>
  <si>
    <t>sab-dom</t>
  </si>
  <si>
    <t>indice di mortalità</t>
  </si>
  <si>
    <t>Tipo strada</t>
  </si>
  <si>
    <t>Indice di Mortalità</t>
  </si>
  <si>
    <t>Indice di Infortunio</t>
  </si>
  <si>
    <t>Strada comunale urbana ed extra-urbana</t>
  </si>
  <si>
    <t xml:space="preserve">Statale </t>
  </si>
  <si>
    <t xml:space="preserve">Incidenti </t>
  </si>
  <si>
    <t>Indice</t>
  </si>
  <si>
    <t xml:space="preserve">N°Foglio </t>
  </si>
  <si>
    <t>Altra strada (tangenziale, raccordi…)</t>
  </si>
  <si>
    <t>061</t>
  </si>
  <si>
    <t>VALSAMOGGIA</t>
  </si>
  <si>
    <t>00-13</t>
  </si>
  <si>
    <t xml:space="preserve">  1  Anzola dell'Emilia</t>
  </si>
  <si>
    <t>33  Lizzano in Belvedere</t>
  </si>
  <si>
    <t xml:space="preserve">  2  Argelato</t>
  </si>
  <si>
    <t>34  Loiano</t>
  </si>
  <si>
    <t xml:space="preserve">  3  Baricella</t>
  </si>
  <si>
    <t>35  Malalbergo</t>
  </si>
  <si>
    <t xml:space="preserve">  5  Bentivoglio</t>
  </si>
  <si>
    <t>36  Marzabotto</t>
  </si>
  <si>
    <t xml:space="preserve">  6  Bologna</t>
  </si>
  <si>
    <t>37  Medicina</t>
  </si>
  <si>
    <t xml:space="preserve">  7  Borgo Tossignano</t>
  </si>
  <si>
    <t>38  Minerbio</t>
  </si>
  <si>
    <t xml:space="preserve">  8  Budrio</t>
  </si>
  <si>
    <t>39  Molinella</t>
  </si>
  <si>
    <t xml:space="preserve">  9  Calderara di Reno</t>
  </si>
  <si>
    <t>40  Monghidoro</t>
  </si>
  <si>
    <t>10  Camugnano</t>
  </si>
  <si>
    <t>41  Monterenzio</t>
  </si>
  <si>
    <t>11  Casalecchio di Reno</t>
  </si>
  <si>
    <t>42  Monte San Pietro</t>
  </si>
  <si>
    <t>12  Casalfiumanese</t>
  </si>
  <si>
    <t>44  Monzuno</t>
  </si>
  <si>
    <t>13  Castel d'Aiano</t>
  </si>
  <si>
    <t>45  Mordano</t>
  </si>
  <si>
    <t>14  Castel del Rio</t>
  </si>
  <si>
    <t>46  Ozzano dell'Emilia</t>
  </si>
  <si>
    <t>15  Castel di Casio</t>
  </si>
  <si>
    <t>47  Pianoro</t>
  </si>
  <si>
    <t>16  Castel Guelfo di Bologna</t>
  </si>
  <si>
    <t>48  Pieve di Cento</t>
  </si>
  <si>
    <t>17  Castello d'Argile</t>
  </si>
  <si>
    <t>19  Castel Maggiore</t>
  </si>
  <si>
    <t>50  Sala Bolognese</t>
  </si>
  <si>
    <t>20  Castel San Pietro Terme</t>
  </si>
  <si>
    <t>21  Castenaso</t>
  </si>
  <si>
    <t>52  San Giorgio di Piano</t>
  </si>
  <si>
    <t>22  Castiglione dei Pepoli</t>
  </si>
  <si>
    <t>53  San Giovanni in Persiceto</t>
  </si>
  <si>
    <t>24  Crevalcore</t>
  </si>
  <si>
    <t>54  San Lazzaro di Savena</t>
  </si>
  <si>
    <t>25  Dozza</t>
  </si>
  <si>
    <t>55  San Pietro in Casale</t>
  </si>
  <si>
    <t>26  Fontanelice</t>
  </si>
  <si>
    <t>56  Sant'Agata Bolognese</t>
  </si>
  <si>
    <t>27  Gaggio Montano</t>
  </si>
  <si>
    <t>57  Sasso Marconi</t>
  </si>
  <si>
    <t>28  Galliera</t>
  </si>
  <si>
    <t>59  Vergato</t>
  </si>
  <si>
    <t>60  Zola Predosa</t>
  </si>
  <si>
    <t>30  Granarolo dell'Emilia</t>
  </si>
  <si>
    <t>31  Grizzana Morandi</t>
  </si>
  <si>
    <t>32  Imola</t>
  </si>
  <si>
    <t>Indice di lesività</t>
  </si>
  <si>
    <t>Costo sociale* (migliaia di €)</t>
  </si>
  <si>
    <t>Utenti deboli</t>
  </si>
  <si>
    <t>pedoni feriti</t>
  </si>
  <si>
    <t>ciclisti feriti</t>
  </si>
  <si>
    <t>Tot. Feriti</t>
  </si>
  <si>
    <t>pedoni morti</t>
  </si>
  <si>
    <t>ciclisti morti</t>
  </si>
  <si>
    <t>Tot. Morti</t>
  </si>
  <si>
    <t>*costo sociale= ((morti * € 1.503.990)+(feriti*€ 42.219)+(incidenti*€10.986)).</t>
  </si>
  <si>
    <t>Autostrada/Tangenziale/Raccordi</t>
  </si>
  <si>
    <t>Indicatori dell'incidentalità stradale</t>
  </si>
  <si>
    <t>062</t>
  </si>
  <si>
    <t>Veicoli coinvolti</t>
  </si>
  <si>
    <t>Percentuale</t>
  </si>
  <si>
    <t>Circostanza</t>
  </si>
  <si>
    <t>Il costo sociale dei morti e dei feriti medi annui è valutato attraverso la seguente formula: ((n° morti*€1.503.990)+(n° feriti*€42.219)+(n° incidenti*€10.986))</t>
  </si>
  <si>
    <t xml:space="preserve">I parametri medi di riferimento sono stati fissati dal Ministero delle Infrastrutture e dei Trasporti e la formula di calcolo è stata recentemente modificata con l’introduzione di un parametro da applicare al numero di incidenti. </t>
  </si>
  <si>
    <t>Fonte: Osservatorio metropolitano dell’incidentalità stradale, anno 2016 (provvisori)</t>
  </si>
  <si>
    <t xml:space="preserve">Procedeva regolarmente </t>
  </si>
  <si>
    <t>Circostanza imprecisata</t>
  </si>
  <si>
    <t>Contromano</t>
  </si>
  <si>
    <t>01.30 - 02.29</t>
  </si>
  <si>
    <t>Incrocio</t>
  </si>
  <si>
    <t>Rotatoria</t>
  </si>
  <si>
    <t xml:space="preserve">Intersezione </t>
  </si>
  <si>
    <t>Nd</t>
  </si>
  <si>
    <t>Strade Urbane</t>
  </si>
  <si>
    <t>Strade Extraurbane</t>
  </si>
  <si>
    <t>Costo sociale in migliaia di €</t>
  </si>
  <si>
    <t>51  San Benedetto V.Sambro</t>
  </si>
  <si>
    <t>Città metropolitana Bologna</t>
  </si>
  <si>
    <t>Incidenti escluse le autostrade</t>
  </si>
  <si>
    <t>Incidenti per 1.000 abitanti escluse le autostrade</t>
  </si>
  <si>
    <t xml:space="preserve">Fonte: Istat e Osservatorio metropolitano dell’incidentalità stradale </t>
  </si>
  <si>
    <r>
      <rPr>
        <b/>
        <sz val="11"/>
        <rFont val="Calibri"/>
        <family val="2"/>
        <scheme val="minor"/>
      </rPr>
      <t>indice di mortalità</t>
    </r>
    <r>
      <rPr>
        <sz val="11"/>
        <rFont val="Calibri"/>
        <family val="2"/>
        <scheme val="minor"/>
      </rPr>
      <t>: rapporto tra numero dei morti ed il numero degli incidenti moltiplicato per 100</t>
    </r>
  </si>
  <si>
    <r>
      <rPr>
        <b/>
        <sz val="11"/>
        <rFont val="Calibri"/>
        <family val="2"/>
        <scheme val="minor"/>
      </rPr>
      <t>indice di lesività</t>
    </r>
    <r>
      <rPr>
        <sz val="11"/>
        <rFont val="Calibri"/>
        <family val="2"/>
        <scheme val="minor"/>
      </rPr>
      <t>: rapporto tra numero dei feriti e degli incidenti moltiplicato per 100</t>
    </r>
  </si>
  <si>
    <r>
      <rPr>
        <b/>
        <sz val="11"/>
        <rFont val="Calibri"/>
        <family val="2"/>
        <scheme val="minor"/>
      </rPr>
      <t>indice di infortunio</t>
    </r>
    <r>
      <rPr>
        <sz val="11"/>
        <rFont val="Calibri"/>
        <family val="2"/>
        <scheme val="minor"/>
      </rPr>
      <t>: rapporto tra la somma di morti e feriti ed il numero degli incidenti moltiplicato per 100</t>
    </r>
  </si>
  <si>
    <r>
      <rPr>
        <b/>
        <sz val="11"/>
        <rFont val="Calibri"/>
        <family val="2"/>
        <scheme val="minor"/>
      </rPr>
      <t>costo sociale</t>
    </r>
    <r>
      <rPr>
        <sz val="11"/>
        <rFont val="Calibri"/>
        <family val="2"/>
        <scheme val="minor"/>
      </rPr>
      <t xml:space="preserve">: valuta il costo sostenuto dalle amministrazioni pubbliche, dalle imprese e dalle famiglie a causa dei danni alle persone ed alle cose. </t>
    </r>
  </si>
  <si>
    <t>Anno</t>
  </si>
  <si>
    <t>Classe d'età</t>
  </si>
  <si>
    <t>Fascia oraria</t>
  </si>
  <si>
    <t>Strada urbana</t>
  </si>
  <si>
    <t>Provinciale entro l'abitato</t>
  </si>
  <si>
    <t>Statale entro l'abitato</t>
  </si>
  <si>
    <t>Provinciale fuori abitato</t>
  </si>
  <si>
    <t>Statale fuori abitato</t>
  </si>
  <si>
    <t>Autostrada</t>
  </si>
  <si>
    <t>Comunale extraurbana</t>
  </si>
  <si>
    <t>Altra strada</t>
  </si>
  <si>
    <t>Tipo di strada</t>
  </si>
  <si>
    <t>Circostanza primo veicolo / Circostanza secondo veicolo</t>
  </si>
  <si>
    <t>Caduta di persona da veicolo</t>
  </si>
  <si>
    <t>Comportamento scorretto del pedone</t>
  </si>
  <si>
    <t xml:space="preserve">Ostacolo accidentale o Veicolo fermo </t>
  </si>
  <si>
    <t>Per difetti o avarie del veicolo</t>
  </si>
  <si>
    <t>Sorpassava o svoltava irregolarmente</t>
  </si>
  <si>
    <t xml:space="preserve">Totale </t>
  </si>
  <si>
    <t>N.</t>
  </si>
  <si>
    <t>Ostacolo accidentale</t>
  </si>
  <si>
    <t>NOME STRADA</t>
  </si>
  <si>
    <t>incidenti</t>
  </si>
  <si>
    <t>feriti</t>
  </si>
  <si>
    <t>morti</t>
  </si>
  <si>
    <t>Lunghezza strada-km</t>
  </si>
  <si>
    <t>Incidenti per KM</t>
  </si>
  <si>
    <t>SS 009 EMILIA</t>
  </si>
  <si>
    <t>SP 001 PALATA</t>
  </si>
  <si>
    <t>SP 569 DI VIGNOLA (ex SS)</t>
  </si>
  <si>
    <t>SP 046 CASTELMAGGIORE - GRANAROLO</t>
  </si>
  <si>
    <t>SP 004 GALLIERA</t>
  </si>
  <si>
    <t>SP 047 BARICELLA - ALTEDO</t>
  </si>
  <si>
    <t>SP 048 CASTELLI GUELFI</t>
  </si>
  <si>
    <t>SP 253 SAN VITALE (ex SS)</t>
  </si>
  <si>
    <t>SP 026 VALLE DEL LAVINO</t>
  </si>
  <si>
    <t>SP 058 PIEVE DEL PINO</t>
  </si>
  <si>
    <t>SP 610 SELICE O MONTANARA IMOLESE (ex SS)</t>
  </si>
  <si>
    <t>SP 074 MONGARDINO</t>
  </si>
  <si>
    <t>SP 031 COLUNGA</t>
  </si>
  <si>
    <t>SP 083 TANGENZIALE DI SAN GIOVANNI IN PERSICETO</t>
  </si>
  <si>
    <t>SP 005 S.DONATO</t>
  </si>
  <si>
    <t>SP 014 VALSANTERNO</t>
  </si>
  <si>
    <t>SP 042 CENTESE</t>
  </si>
  <si>
    <t>SP 024 GRIZZANA</t>
  </si>
  <si>
    <t>SP 568 DI CREVALCORE (ex SS)</t>
  </si>
  <si>
    <t>SP 036 VAL DI ZENA</t>
  </si>
  <si>
    <t>SP 006 ZENZALINO</t>
  </si>
  <si>
    <t>SP 027 VALLE DEL SAMOGGIA</t>
  </si>
  <si>
    <t>SP 059 MONZUNO</t>
  </si>
  <si>
    <t>SP 255 DI SAN MATTEO DELLA DECIMA (ex SS)</t>
  </si>
  <si>
    <t>SP 045 SALICETO</t>
  </si>
  <si>
    <t>SP 086 LUNGOSAVENA</t>
  </si>
  <si>
    <t>SP 325 DI VAL DI SETTA E VAL DI BISENZIO (ex SS)</t>
  </si>
  <si>
    <t>SP 051 MEDICINA - BIVIO SELICE</t>
  </si>
  <si>
    <t>SP 044 BASSA - BOLOGNESE</t>
  </si>
  <si>
    <t>SP 030 TRENTOLA</t>
  </si>
  <si>
    <t>SP 018 PADULLESE</t>
  </si>
  <si>
    <t>SP 037 GANZOLE</t>
  </si>
  <si>
    <t>SP 065 DELLA FUTA (ex SS)</t>
  </si>
  <si>
    <t>SP 002 VIA DELLE BUDRIE</t>
  </si>
  <si>
    <t>SP 012 BASSO RENO</t>
  </si>
  <si>
    <t>SP 041 CASTELFRANCO</t>
  </si>
  <si>
    <t>SP 019 S.CARLO</t>
  </si>
  <si>
    <t>SP 054 LUGHESE</t>
  </si>
  <si>
    <t>SP 010 BEVILACQUA</t>
  </si>
  <si>
    <t>SP 011 S.BENEDETTO</t>
  </si>
  <si>
    <t>SP 076 STIORE</t>
  </si>
  <si>
    <t>SP 623 DEL PASSO BRASA (ex SS)</t>
  </si>
  <si>
    <t>SP 016 VIA LUNGA</t>
  </si>
  <si>
    <t>SP 020 S.PIETRO IN CASALE - SS 64</t>
  </si>
  <si>
    <t>Guida distratta o andamento indeciso</t>
  </si>
  <si>
    <t>Velocità troppo elevata</t>
  </si>
  <si>
    <t>Senza rispettare la precedenza o il semaforo</t>
  </si>
  <si>
    <t>Statale</t>
  </si>
  <si>
    <t>Autovettura privata</t>
  </si>
  <si>
    <t>Autovettura privata con rimorchio</t>
  </si>
  <si>
    <t>Autovettura pubblica</t>
  </si>
  <si>
    <t>Autovettura di soccorso o di polizia</t>
  </si>
  <si>
    <t>Autobus o filobus in servizio urbano</t>
  </si>
  <si>
    <t>Autobus di linea o non di linea in extraurbana</t>
  </si>
  <si>
    <t>Tram</t>
  </si>
  <si>
    <t>Autocarro</t>
  </si>
  <si>
    <t>Autotreno con rimorchio</t>
  </si>
  <si>
    <t>Autosnodato o autoarticolato</t>
  </si>
  <si>
    <t>Veicoli speciali</t>
  </si>
  <si>
    <t>Trattore stradale o motrice</t>
  </si>
  <si>
    <t>Trattore agricolo</t>
  </si>
  <si>
    <t>Velocipede</t>
  </si>
  <si>
    <t>Motociclo da solo</t>
  </si>
  <si>
    <t>Motociclo con passeggero</t>
  </si>
  <si>
    <t>Motocarro o motofurgone</t>
  </si>
  <si>
    <t>Veicolo a trazione animale o a braccia</t>
  </si>
  <si>
    <t>Quadriciclo leggero</t>
  </si>
  <si>
    <t>Veicolo ignoto perchè datosi alla fuga</t>
  </si>
  <si>
    <t>%</t>
  </si>
  <si>
    <t xml:space="preserve">Incidenti per 1.000 veicoli circolanti </t>
  </si>
  <si>
    <t>Incidenti stradali</t>
  </si>
  <si>
    <t>Costo sociale (migliaia di €)</t>
  </si>
  <si>
    <t>v.a</t>
  </si>
  <si>
    <t>Parco veicolare Comune di di Bologna</t>
  </si>
  <si>
    <t>Procedeva regolarmente</t>
  </si>
  <si>
    <t xml:space="preserve">media morti     lun-ven </t>
  </si>
  <si>
    <t>media morti     sab-dom</t>
  </si>
  <si>
    <t>Morti lun-ven</t>
  </si>
  <si>
    <t>Morti sab-dom</t>
  </si>
  <si>
    <t>ind.mortalità lun-ven (scala a dx)</t>
  </si>
  <si>
    <t>ind.mortalità sab-dom (scala a dx)</t>
  </si>
  <si>
    <t>Rischio di un veicolo di incorrere in incidente per 1.000 circolanti</t>
  </si>
  <si>
    <t>Scontro  frontale-laterale</t>
  </si>
  <si>
    <t xml:space="preserve">Urto con ostacolo o veicolo </t>
  </si>
  <si>
    <t>Infortunio per caduta/frenata</t>
  </si>
  <si>
    <t>Costo sociale in migliaia di € escluse le autostrade</t>
  </si>
  <si>
    <t>COMUNE</t>
  </si>
  <si>
    <t>Feriti 2018</t>
  </si>
  <si>
    <t>Morti 2018</t>
  </si>
  <si>
    <t>Urto con treno</t>
  </si>
  <si>
    <t>Autocarro e motrice*</t>
  </si>
  <si>
    <t>Altri Veicoli**</t>
  </si>
  <si>
    <t>* Autocarro e motrice: sono inclusi nella categoria Autocarri e motrici: Autocarri, Autotreni con rimorchio, Autosnodati o autoarticolati, Veicoli speciali, Trattori stradali o motrici.</t>
  </si>
  <si>
    <t>** Altri Veicoli: Sono inclusi nella categoria Altri utenti della strada: Autobus o filobus in servizio urbano, Autobus di linea o non di linea in extraurbana, Tram, Macchine agricole, Motocarri e motofurgoni, Veicoli a trazione animale o a braccia, Veicoli ignoto perché datisi alla fuga, Quadricicli.</t>
  </si>
  <si>
    <t>SP 025 VERGATO - ZOCCA</t>
  </si>
  <si>
    <t>SP 038 MONZUNO - RIOVEGGIO</t>
  </si>
  <si>
    <t>SP 082 GAGGIO - MASERA</t>
  </si>
  <si>
    <t>SP 324 DEL PASSO DELLE RADICI (ex SS)</t>
  </si>
  <si>
    <t>SS 064 PORRETTANA</t>
  </si>
  <si>
    <t>per difetti o avarie di veicolo</t>
  </si>
  <si>
    <t>COD</t>
  </si>
  <si>
    <t xml:space="preserve">Fonte: Osservatorio metropolitano dell’incidentalità stradale </t>
  </si>
  <si>
    <t>Senza mantenere la distanza di sicurezza/non in prossimità del margine destro della carreggiata</t>
  </si>
  <si>
    <t>TP</t>
  </si>
  <si>
    <t>SC</t>
  </si>
  <si>
    <t>SS</t>
  </si>
  <si>
    <t>SP</t>
  </si>
  <si>
    <t>001 Totale</t>
  </si>
  <si>
    <t>002 Totale</t>
  </si>
  <si>
    <t>003 Totale</t>
  </si>
  <si>
    <t>AA</t>
  </si>
  <si>
    <t>005 Totale</t>
  </si>
  <si>
    <t>TR</t>
  </si>
  <si>
    <t>006 Totale</t>
  </si>
  <si>
    <t>007 Totale</t>
  </si>
  <si>
    <t>008 Totale</t>
  </si>
  <si>
    <t>009 Totale</t>
  </si>
  <si>
    <t>010 Totale</t>
  </si>
  <si>
    <t>011 Totale</t>
  </si>
  <si>
    <t>012 Totale</t>
  </si>
  <si>
    <t>013 Totale</t>
  </si>
  <si>
    <t>014 Totale</t>
  </si>
  <si>
    <t>015 Totale</t>
  </si>
  <si>
    <t>016 Totale</t>
  </si>
  <si>
    <t>017 Totale</t>
  </si>
  <si>
    <t>019 Totale</t>
  </si>
  <si>
    <t>020 Totale</t>
  </si>
  <si>
    <t>021 Totale</t>
  </si>
  <si>
    <t>022 Totale</t>
  </si>
  <si>
    <t>024 Totale</t>
  </si>
  <si>
    <t>025 Totale</t>
  </si>
  <si>
    <t>026 Totale</t>
  </si>
  <si>
    <t>027 Totale</t>
  </si>
  <si>
    <t>028 Totale</t>
  </si>
  <si>
    <t>030 Totale</t>
  </si>
  <si>
    <t>031 Totale</t>
  </si>
  <si>
    <t>032 Totale</t>
  </si>
  <si>
    <t>033 Totale</t>
  </si>
  <si>
    <t>034 Totale</t>
  </si>
  <si>
    <t>035 Totale</t>
  </si>
  <si>
    <t>036 Totale</t>
  </si>
  <si>
    <t>037 Totale</t>
  </si>
  <si>
    <t>038 Totale</t>
  </si>
  <si>
    <t>039 Totale</t>
  </si>
  <si>
    <t>040 Totale</t>
  </si>
  <si>
    <t>041 Totale</t>
  </si>
  <si>
    <t>042 Totale</t>
  </si>
  <si>
    <t>044 Totale</t>
  </si>
  <si>
    <t>045 Totale</t>
  </si>
  <si>
    <t>046 Totale</t>
  </si>
  <si>
    <t>047 Totale</t>
  </si>
  <si>
    <t>048 Totale</t>
  </si>
  <si>
    <t>050 Totale</t>
  </si>
  <si>
    <t>051 Totale</t>
  </si>
  <si>
    <t>052 Totale</t>
  </si>
  <si>
    <t>053 Totale</t>
  </si>
  <si>
    <t>054 Totale</t>
  </si>
  <si>
    <t>055 Totale</t>
  </si>
  <si>
    <t>056 Totale</t>
  </si>
  <si>
    <t>057 Totale</t>
  </si>
  <si>
    <t>059 Totale</t>
  </si>
  <si>
    <t>060 Totale</t>
  </si>
  <si>
    <t>061 Totale</t>
  </si>
  <si>
    <t>062 Totale</t>
  </si>
  <si>
    <t>Totale complessivo</t>
  </si>
  <si>
    <t>Non det.</t>
  </si>
  <si>
    <t>Polizia stradale</t>
  </si>
  <si>
    <t>Carabinieri</t>
  </si>
  <si>
    <t>Polizia municipale</t>
  </si>
  <si>
    <t>% Morti</t>
  </si>
  <si>
    <t xml:space="preserve">Organo di rilevazione </t>
  </si>
  <si>
    <t>Serie storica veicoli coinvolti in incidente stradale. Città Metropolitana di Bologna, 2012-2019</t>
  </si>
  <si>
    <t>Serie storica degli incidenti stradali per tipo di veicolo. Comune di Bologna, 2012-2019</t>
  </si>
  <si>
    <t>Serie storica degli incidenti stradali per tipo di veicolo. Città Metropolitana di Bologna, 2012-2019</t>
  </si>
  <si>
    <t>Serie storica degli incidenti stradali per tipo di veicolo (in percentuale). Città Metropolitana di Bologna, 2012-2019</t>
  </si>
  <si>
    <t>Serie storica degli incidenti stradali per tipo di veicolo (in percentuale). Comune di Bologna, 2012-2019</t>
  </si>
  <si>
    <t>1. Serie storica: incidenti stradali, morti e feriti, Città metropolitana di Bologna - Anni 2009-2019</t>
  </si>
  <si>
    <t>2. Serie storica degli incidenti stradali per tipo di veicolo. Città Metropolitana di Bologna, 2009-2019</t>
  </si>
  <si>
    <t>3. Morti e feriti per utente e tipologia di veicolo - Anno 2019</t>
  </si>
  <si>
    <t>4. Morti e feriti per classe d’età, sesso e tipo di veicolo coinvolto o pedone - Anno 2019</t>
  </si>
  <si>
    <t>5. Pedoni e di ciclisti feriti e morti - Anni 2012-2019</t>
  </si>
  <si>
    <t>6. Modalità di accadimento dell’incidente - Anno 2019</t>
  </si>
  <si>
    <t>7.Circostanze di accadimento dell’incidente  - Anno 2019</t>
  </si>
  <si>
    <t>8. Incidenti stradali, morti e feriti per mese e giorno della settimana - Anno 2019</t>
  </si>
  <si>
    <t xml:space="preserve">9. Incidenti stradali, morti e feriti per fascia oraria e giorno della settimana - Anno 2019 </t>
  </si>
  <si>
    <t>10. Incidenti, morti e feriti per tipo di strada - Anno 2019</t>
  </si>
  <si>
    <t>11. Incidenti, morti e feriti sulle strade provinciali e statali - Anno 2019</t>
  </si>
  <si>
    <t>12. Incidenti stradali, morti, feriti e costo sociale per Comune (escluse autostrade e raccordi) - Anno 2019</t>
  </si>
  <si>
    <t>13. Incidenti stradali, morti, feriti per Comune e strada – Anno 2019</t>
  </si>
  <si>
    <t>14. Serie storica degli incidenti stradali nel Comune di  Bologna, nella Città metropolitana di Bologna, nella Regione Emilia Romagna e nell’ Italia. Anni 2009-2019</t>
  </si>
  <si>
    <t>Serie storica: incidenti stradali, morti e feriti. Città metropolitana di Bologna, 2009-2019</t>
  </si>
  <si>
    <t>Serie storica: incidenti stradali, morti e feriti. Comune di Bologna, 2009-2019</t>
  </si>
  <si>
    <t>Morti e Feriti per utente -Città metropolitana di Bologna- Anno 2019</t>
  </si>
  <si>
    <t>Morti e Feriti per utente -Comune di Bologna- Anno 2019</t>
  </si>
  <si>
    <t>Morti e Feriti per classe d'età - Città metropolitana di Bologna - Anno 2019</t>
  </si>
  <si>
    <t>Morti e Feriti per classe d'età - Comune di Bologna - Anno 2019</t>
  </si>
  <si>
    <t>Pedoni e ciclisti feriti e morti - Città metropolitana di Bologna - Anni 2012-2019</t>
  </si>
  <si>
    <t>Pedoni feriti e morti - Città metropolitana di Bologna - Anni 2018-2019</t>
  </si>
  <si>
    <t>Feriti 2019</t>
  </si>
  <si>
    <t>Morti 2019</t>
  </si>
  <si>
    <t>Pedoni feriti e morti - Comune di Bologna - Anni 2018-2019</t>
  </si>
  <si>
    <t>Pedoni e ciclisti feriti e morti - Comune di Bologna - Anni 2012-2019</t>
  </si>
  <si>
    <t>Ciclisti feriti e morti - Città metropolitana di Bologna - Anni 2018-2019</t>
  </si>
  <si>
    <t>Ciclisti feriti e morti - Comune di Bologna - Anni 2018-2019</t>
  </si>
  <si>
    <t>Incidenti stradali, morti e feriti per modalità di accadimento. Città Metropolitana di Bologna, Anno 2019</t>
  </si>
  <si>
    <t>Incidenti stradali, morti e feriti per modalità di accadimento. Comune di Bologna, Anno 2019</t>
  </si>
  <si>
    <t>Incidenti stradali, morti e feriti per mese. Città metropolitana di Bologna, Anno 2019</t>
  </si>
  <si>
    <t>Incidenti stradali, morti e feriti per mese. Comune di Bologna, Anno 2019</t>
  </si>
  <si>
    <t>Incidenti stradali, morti e feriti per giorno della settimana. Città metropolitana di Bologna, Anno 2019</t>
  </si>
  <si>
    <t>Incidenti stradali, morti e feriti per giorno della settimana. Comune di Bologna, Anno 2019</t>
  </si>
  <si>
    <t>Incidenti stradali per ora del giorno. Comune di Bologna, 2019</t>
  </si>
  <si>
    <t>Incidenti stradali per ora del giorno. Città metropolitana di Bologna, 2019</t>
  </si>
  <si>
    <t>Incidenti stradali per tipo di strada. Città Metropolitana di Bologna, 2019</t>
  </si>
  <si>
    <t>Incidenti stradali per tipo di strada. Comune di Bologna, 2019</t>
  </si>
  <si>
    <t>Incidenti stradali per strada urbane ed extr-urbane ed intersezione o rettilineo. Città Metropolitana di Bologna, 2019</t>
  </si>
  <si>
    <t>Incidenti stradali per strada urbane ed extr-urbane ed intersezione o rettilineo. Comune di Bologna, 2019</t>
  </si>
  <si>
    <t>Carabiniere</t>
  </si>
  <si>
    <t>Polizia Provinciale</t>
  </si>
  <si>
    <t>Polizia Stradale</t>
  </si>
  <si>
    <t>Pubblica Sicurezza</t>
  </si>
  <si>
    <t>Polizia Municipale</t>
  </si>
  <si>
    <t>Incidenti, feriti e morti per Organo di rilevazione - Anno 2019</t>
  </si>
  <si>
    <t>Feriti escluse le autostrade</t>
  </si>
  <si>
    <t>Morti escluse le autostrade</t>
  </si>
  <si>
    <t>Incidenti stradali, morti e feriti e costo sociale per Comune e incidenti escluse le autostrade e raccordi - Città metropolitana di Bologna- Anno 2019</t>
  </si>
  <si>
    <t>Diff. 2019/2018</t>
  </si>
  <si>
    <t>Var.% 2019/2018</t>
  </si>
  <si>
    <t>Incidenti stradali, morti, feriti per Comune e strada – Città metropolitana di Bologna- Anno 2019</t>
  </si>
  <si>
    <t>Strada comunale</t>
  </si>
  <si>
    <t>SP 087 NUOVA GALLIERA (CON BRETELLA COLLEGAMENTO CASELLO VALSAMOGGIA)</t>
  </si>
  <si>
    <t>SP 003/1 TRASVERSALE DI PIANURA 1° tronco</t>
  </si>
  <si>
    <t>A13 AUTOSTRADA BOLOGNA - PADOVA</t>
  </si>
  <si>
    <t>A14 AUTOSTRADA ADRIATICA - DEL LEVANTE</t>
  </si>
  <si>
    <t>SP 003/2 TRASVERSALE DI PIANURA 2° tronco</t>
  </si>
  <si>
    <t>SP 062/1 RIOLA - CAMUGNANO - CASTIGLIONE 1° tronco</t>
  </si>
  <si>
    <t>A01 AUTOSTRADA DEL SOLE</t>
  </si>
  <si>
    <t>SP 034 GESSO</t>
  </si>
  <si>
    <t>SP 052 PORRETTA - CASTEL DI CASIO</t>
  </si>
  <si>
    <t>SP 028 CROCE DELL'IDICE</t>
  </si>
  <si>
    <t>A01VAR AUTOSTRADA A1 VARIANTE DI VALICO</t>
  </si>
  <si>
    <t>SP 060 S.BENEDETTO VAL DI SAMBRO</t>
  </si>
  <si>
    <t>SP 009/1 CREVALCORE - GALEAZZA 1° tronco</t>
  </si>
  <si>
    <t>SP 057 MADOLMA</t>
  </si>
  <si>
    <t>SP 080 CARDINALA</t>
  </si>
  <si>
    <t>SP 071/1 CAVONE 1° tronco</t>
  </si>
  <si>
    <t>SP 022 VALLE DELL'IDICE - SS 65</t>
  </si>
  <si>
    <t>FVS FONDOVALLE SAVENA</t>
  </si>
  <si>
    <t>SP 069 PIAN DI VENOLA - CA' BORTOLANI</t>
  </si>
  <si>
    <t>SP 007 VALLE DELL'IDICE</t>
  </si>
  <si>
    <t>SP 053 BIVIO SELICE - MORDANO</t>
  </si>
  <si>
    <t>SP 085 FONDOVALLE SAVENA</t>
  </si>
  <si>
    <t>SS 064 PORRETTANA VARIANTE</t>
  </si>
  <si>
    <t>SP 070/1 VALLE TORRENTE GHIAIE 1° tronco</t>
  </si>
  <si>
    <t>SP 078/1 CASTELFRANCO - MONTEVEGLIO 1° tronco</t>
  </si>
  <si>
    <t>SP 078/2 CASTELFRANCO - MONTEVEGLIO 2° tronco</t>
  </si>
  <si>
    <t>ALTO RENO TERME</t>
  </si>
  <si>
    <t>Incidenti stradali, morti e feriti sulle strade provinciali e statali - Città metropolitana di Bologna -Anno 2019</t>
  </si>
  <si>
    <t>Guida distratta e andamento indeciso</t>
  </si>
  <si>
    <t>Mancato rispetto delle distanze di sicurezza</t>
  </si>
  <si>
    <t>Mancato rispetto della segnaletica</t>
  </si>
  <si>
    <t>Eccesso di velocità</t>
  </si>
  <si>
    <t>Manovrava</t>
  </si>
  <si>
    <t>sorpassava irregolarmente</t>
  </si>
  <si>
    <t>Altre circostanze</t>
  </si>
  <si>
    <t>Circostanze di accadimento dell’incidente  - Città Metropolitana di Bologna, Anno 2019</t>
  </si>
  <si>
    <t>alcool/droga</t>
  </si>
  <si>
    <t>malore/sonno</t>
  </si>
  <si>
    <t>Circostanze presunte degli incidenti mortali, Città metropolitana di Bologna - Anno 2019</t>
  </si>
  <si>
    <t>altro (abbagliato, mancato uso di lenti..)</t>
  </si>
  <si>
    <t>Per stato pscico fisico alterato o malore/sonno</t>
  </si>
  <si>
    <t>SP 632 TRAVERSA DI PRACCHIA</t>
  </si>
  <si>
    <t>Costo sociale pro capite €</t>
  </si>
  <si>
    <t>61 Valsamoggia</t>
  </si>
  <si>
    <t>62 Alto Reno Terme</t>
  </si>
  <si>
    <t>Comunale urbana ed extra-urbana</t>
  </si>
  <si>
    <t>Provinciale urbana ed extra-urbana</t>
  </si>
  <si>
    <t>Statale urbana ed extra-urbana</t>
  </si>
  <si>
    <t>Parco veicolare</t>
  </si>
  <si>
    <t>Morti rilevati per Organo di rilevazione - Serie 2010-2019</t>
  </si>
  <si>
    <t>Incidenti rilevati per Organo di rilevazione - Serie 2010-2019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</si>
</sst>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€&quot;\ #,##0;[Red]\-&quot;€&quot;\ #,##0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_(* #,##0_);_(* \(#,##0\);_(* &quot;-&quot;_);_(@_)"/>
    <numFmt numFmtId="168" formatCode="&quot;L.&quot;#,##0"/>
    <numFmt numFmtId="169" formatCode="_(&quot;$&quot;* #,##0_);_(&quot;$&quot;* \(#,##0\);_(&quot;$&quot;* &quot;-&quot;_);_(@_)"/>
    <numFmt numFmtId="170" formatCode="0.0"/>
    <numFmt numFmtId="171" formatCode="0.0%"/>
    <numFmt numFmtId="172" formatCode="#,##0.0"/>
  </numFmts>
  <fonts count="21">
    <font>
      <sz val="10"/>
      <name val="Arial"/>
    </font>
    <font>
      <sz val="10"/>
      <name val="Arial"/>
      <family val="2"/>
    </font>
    <font>
      <b/>
      <sz val="11"/>
      <name val="Helvetica-Narrow"/>
    </font>
    <font>
      <sz val="10"/>
      <color indexed="8"/>
      <name val="Arial"/>
      <family val="2"/>
    </font>
    <font>
      <sz val="8"/>
      <name val="Helvetica-Narrow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Alignment="0" applyProtection="0">
      <alignment horizontal="center"/>
    </xf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168" fontId="4" fillId="0" borderId="0" applyNumberFormat="0" applyAlignment="0" applyProtection="0">
      <alignment horizontal="right"/>
    </xf>
    <xf numFmtId="169" fontId="3" fillId="0" borderId="0" applyFont="0" applyFill="0" applyBorder="0" applyAlignment="0" applyProtection="0"/>
  </cellStyleXfs>
  <cellXfs count="175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vertical="top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/>
    <xf numFmtId="170" fontId="7" fillId="0" borderId="0" xfId="0" applyNumberFormat="1" applyFont="1"/>
    <xf numFmtId="170" fontId="7" fillId="0" borderId="1" xfId="0" applyNumberFormat="1" applyFont="1" applyBorder="1"/>
    <xf numFmtId="0" fontId="7" fillId="0" borderId="0" xfId="0" applyFont="1" applyFill="1"/>
    <xf numFmtId="0" fontId="7" fillId="0" borderId="1" xfId="0" applyFont="1" applyBorder="1" applyAlignment="1">
      <alignment horizontal="right" vertical="top" wrapText="1"/>
    </xf>
    <xf numFmtId="0" fontId="7" fillId="0" borderId="0" xfId="0" applyFont="1" applyBorder="1"/>
    <xf numFmtId="3" fontId="7" fillId="0" borderId="0" xfId="0" applyNumberFormat="1" applyFont="1" applyBorder="1"/>
    <xf numFmtId="172" fontId="7" fillId="0" borderId="0" xfId="0" applyNumberFormat="1" applyFont="1"/>
    <xf numFmtId="170" fontId="7" fillId="0" borderId="0" xfId="0" applyNumberFormat="1" applyFont="1" applyBorder="1"/>
    <xf numFmtId="172" fontId="7" fillId="0" borderId="1" xfId="0" applyNumberFormat="1" applyFont="1" applyBorder="1"/>
    <xf numFmtId="0" fontId="8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4" xfId="0" applyFont="1" applyBorder="1"/>
    <xf numFmtId="0" fontId="6" fillId="0" borderId="0" xfId="0" applyFont="1" applyAlignment="1">
      <alignment horizontal="left"/>
    </xf>
    <xf numFmtId="0" fontId="8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0" applyFont="1" applyBorder="1"/>
    <xf numFmtId="9" fontId="7" fillId="0" borderId="2" xfId="0" applyNumberFormat="1" applyFont="1" applyBorder="1"/>
    <xf numFmtId="0" fontId="7" fillId="0" borderId="0" xfId="0" applyFont="1" applyAlignment="1">
      <alignment vertical="top" wrapText="1"/>
    </xf>
    <xf numFmtId="1" fontId="7" fillId="0" borderId="0" xfId="0" applyNumberFormat="1" applyFont="1"/>
    <xf numFmtId="1" fontId="7" fillId="0" borderId="1" xfId="0" applyNumberFormat="1" applyFont="1" applyBorder="1"/>
    <xf numFmtId="164" fontId="7" fillId="0" borderId="0" xfId="0" applyNumberFormat="1" applyFont="1"/>
    <xf numFmtId="3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right"/>
    </xf>
    <xf numFmtId="170" fontId="7" fillId="0" borderId="0" xfId="0" applyNumberFormat="1" applyFont="1" applyBorder="1" applyAlignment="1">
      <alignment horizontal="right"/>
    </xf>
    <xf numFmtId="3" fontId="7" fillId="0" borderId="2" xfId="0" applyNumberFormat="1" applyFont="1" applyBorder="1"/>
    <xf numFmtId="3" fontId="7" fillId="0" borderId="0" xfId="0" applyNumberFormat="1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49" fontId="8" fillId="0" borderId="0" xfId="0" applyNumberFormat="1" applyFont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0" fontId="10" fillId="0" borderId="0" xfId="0" applyFont="1" applyAlignment="1">
      <alignment readingOrder="1"/>
    </xf>
    <xf numFmtId="0" fontId="11" fillId="0" borderId="0" xfId="7" applyFont="1"/>
    <xf numFmtId="0" fontId="7" fillId="0" borderId="0" xfId="7" applyFont="1"/>
    <xf numFmtId="0" fontId="10" fillId="0" borderId="0" xfId="0" applyFont="1" applyAlignment="1">
      <alignment horizontal="left" indent="4" readingOrder="1"/>
    </xf>
    <xf numFmtId="0" fontId="8" fillId="0" borderId="0" xfId="0" applyFont="1" applyBorder="1"/>
    <xf numFmtId="16" fontId="0" fillId="0" borderId="0" xfId="0" applyNumberFormat="1"/>
    <xf numFmtId="17" fontId="0" fillId="0" borderId="0" xfId="0" applyNumberFormat="1"/>
    <xf numFmtId="49" fontId="7" fillId="0" borderId="1" xfId="0" applyNumberFormat="1" applyFont="1" applyBorder="1" applyAlignment="1">
      <alignment vertical="top" wrapText="1"/>
    </xf>
    <xf numFmtId="49" fontId="7" fillId="0" borderId="0" xfId="0" applyNumberFormat="1" applyFont="1" applyAlignment="1">
      <alignment vertical="top" wrapText="1"/>
    </xf>
    <xf numFmtId="49" fontId="7" fillId="0" borderId="1" xfId="0" applyNumberFormat="1" applyFont="1" applyBorder="1" applyAlignment="1">
      <alignment horizontal="right" vertical="top" wrapText="1"/>
    </xf>
    <xf numFmtId="3" fontId="7" fillId="0" borderId="1" xfId="0" applyNumberFormat="1" applyFont="1" applyFill="1" applyBorder="1" applyAlignment="1">
      <alignment horizontal="right" vertical="top" wrapText="1"/>
    </xf>
    <xf numFmtId="170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70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9" fontId="7" fillId="0" borderId="0" xfId="0" applyNumberFormat="1" applyFont="1" applyAlignment="1">
      <alignment horizontal="right"/>
    </xf>
    <xf numFmtId="171" fontId="7" fillId="0" borderId="1" xfId="0" applyNumberFormat="1" applyFont="1" applyBorder="1" applyAlignment="1">
      <alignment horizontal="right"/>
    </xf>
    <xf numFmtId="9" fontId="7" fillId="0" borderId="1" xfId="0" applyNumberFormat="1" applyFont="1" applyBorder="1" applyAlignment="1">
      <alignment horizontal="right"/>
    </xf>
    <xf numFmtId="0" fontId="7" fillId="0" borderId="1" xfId="0" applyFont="1" applyFill="1" applyBorder="1" applyAlignment="1">
      <alignment horizontal="right" vertical="top" wrapText="1"/>
    </xf>
    <xf numFmtId="3" fontId="7" fillId="0" borderId="0" xfId="0" applyNumberFormat="1" applyFont="1" applyBorder="1" applyAlignment="1">
      <alignment horizontal="right"/>
    </xf>
    <xf numFmtId="172" fontId="7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2" fillId="0" borderId="0" xfId="0" applyFont="1"/>
    <xf numFmtId="0" fontId="12" fillId="0" borderId="0" xfId="0" applyNumberFormat="1" applyFont="1"/>
    <xf numFmtId="0" fontId="7" fillId="2" borderId="0" xfId="0" applyFont="1" applyFill="1"/>
    <xf numFmtId="170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7" fillId="2" borderId="1" xfId="0" applyFont="1" applyFill="1" applyBorder="1"/>
    <xf numFmtId="3" fontId="7" fillId="2" borderId="1" xfId="0" applyNumberFormat="1" applyFont="1" applyFill="1" applyBorder="1" applyAlignment="1">
      <alignment horizontal="right"/>
    </xf>
    <xf numFmtId="170" fontId="7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/>
    <xf numFmtId="170" fontId="7" fillId="2" borderId="0" xfId="0" applyNumberFormat="1" applyFont="1" applyFill="1" applyAlignment="1"/>
    <xf numFmtId="3" fontId="7" fillId="2" borderId="1" xfId="0" applyNumberFormat="1" applyFont="1" applyFill="1" applyBorder="1" applyAlignment="1"/>
    <xf numFmtId="170" fontId="7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right" vertical="top" wrapText="1"/>
    </xf>
    <xf numFmtId="172" fontId="7" fillId="0" borderId="0" xfId="0" applyNumberFormat="1" applyFont="1" applyBorder="1"/>
    <xf numFmtId="0" fontId="7" fillId="0" borderId="0" xfId="0" applyFont="1" applyBorder="1" applyAlignment="1">
      <alignment horizontal="right" vertical="top" wrapText="1"/>
    </xf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70" fontId="7" fillId="2" borderId="0" xfId="0" applyNumberFormat="1" applyFont="1" applyFill="1"/>
    <xf numFmtId="3" fontId="7" fillId="2" borderId="1" xfId="0" applyNumberFormat="1" applyFont="1" applyFill="1" applyBorder="1"/>
    <xf numFmtId="170" fontId="7" fillId="2" borderId="1" xfId="0" applyNumberFormat="1" applyFont="1" applyFill="1" applyBorder="1"/>
    <xf numFmtId="0" fontId="14" fillId="3" borderId="5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right" vertical="center" wrapText="1"/>
    </xf>
    <xf numFmtId="0" fontId="14" fillId="0" borderId="5" xfId="0" applyFont="1" applyFill="1" applyBorder="1"/>
    <xf numFmtId="0" fontId="15" fillId="0" borderId="5" xfId="0" applyFont="1" applyFill="1" applyBorder="1" applyAlignment="1">
      <alignment horizontal="right"/>
    </xf>
    <xf numFmtId="0" fontId="14" fillId="3" borderId="5" xfId="0" applyFont="1" applyFill="1" applyBorder="1"/>
    <xf numFmtId="0" fontId="15" fillId="3" borderId="5" xfId="0" applyFont="1" applyFill="1" applyBorder="1" applyAlignment="1">
      <alignment horizontal="right"/>
    </xf>
    <xf numFmtId="2" fontId="7" fillId="0" borderId="0" xfId="0" applyNumberFormat="1" applyFont="1"/>
    <xf numFmtId="170" fontId="7" fillId="0" borderId="0" xfId="0" applyNumberFormat="1" applyFont="1" applyFill="1"/>
    <xf numFmtId="170" fontId="7" fillId="0" borderId="1" xfId="0" applyNumberFormat="1" applyFont="1" applyFill="1" applyBorder="1"/>
    <xf numFmtId="0" fontId="7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right"/>
    </xf>
    <xf numFmtId="0" fontId="16" fillId="0" borderId="0" xfId="0" applyFont="1"/>
    <xf numFmtId="0" fontId="7" fillId="0" borderId="2" xfId="0" applyFont="1" applyBorder="1" applyAlignment="1">
      <alignment horizontal="right"/>
    </xf>
    <xf numFmtId="9" fontId="7" fillId="0" borderId="0" xfId="0" applyNumberFormat="1" applyFont="1"/>
    <xf numFmtId="0" fontId="7" fillId="0" borderId="0" xfId="0" applyFont="1" applyBorder="1" applyAlignment="1">
      <alignment horizontal="right"/>
    </xf>
    <xf numFmtId="3" fontId="7" fillId="0" borderId="1" xfId="0" applyNumberFormat="1" applyFont="1" applyFill="1" applyBorder="1" applyAlignment="1">
      <alignment vertical="top" wrapText="1"/>
    </xf>
    <xf numFmtId="1" fontId="7" fillId="0" borderId="0" xfId="0" applyNumberFormat="1" applyFont="1" applyFill="1"/>
    <xf numFmtId="1" fontId="7" fillId="0" borderId="1" xfId="0" applyNumberFormat="1" applyFont="1" applyFill="1" applyBorder="1"/>
    <xf numFmtId="0" fontId="7" fillId="0" borderId="2" xfId="0" applyFont="1" applyBorder="1" applyAlignment="1">
      <alignment horizontal="left"/>
    </xf>
    <xf numFmtId="170" fontId="7" fillId="0" borderId="2" xfId="0" applyNumberFormat="1" applyFont="1" applyBorder="1" applyAlignment="1">
      <alignment horizontal="right"/>
    </xf>
    <xf numFmtId="3" fontId="7" fillId="0" borderId="2" xfId="0" applyNumberFormat="1" applyFont="1" applyFill="1" applyBorder="1"/>
    <xf numFmtId="172" fontId="7" fillId="0" borderId="2" xfId="0" applyNumberFormat="1" applyFont="1" applyBorder="1"/>
    <xf numFmtId="3" fontId="7" fillId="0" borderId="0" xfId="0" applyNumberFormat="1" applyFont="1" applyFill="1" applyAlignment="1">
      <alignment horizontal="right"/>
    </xf>
    <xf numFmtId="0" fontId="10" fillId="2" borderId="1" xfId="0" applyFont="1" applyFill="1" applyBorder="1" applyAlignment="1">
      <alignment horizontal="right" vertical="center" wrapText="1"/>
    </xf>
    <xf numFmtId="170" fontId="10" fillId="2" borderId="1" xfId="0" applyNumberFormat="1" applyFont="1" applyFill="1" applyBorder="1" applyAlignment="1">
      <alignment horizontal="right" vertical="center" wrapText="1"/>
    </xf>
    <xf numFmtId="0" fontId="7" fillId="4" borderId="3" xfId="0" applyFont="1" applyFill="1" applyBorder="1"/>
    <xf numFmtId="0" fontId="7" fillId="4" borderId="1" xfId="0" applyFont="1" applyFill="1" applyBorder="1"/>
    <xf numFmtId="0" fontId="7" fillId="0" borderId="3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Fill="1" applyBorder="1" applyAlignment="1">
      <alignment horizontal="right"/>
    </xf>
    <xf numFmtId="172" fontId="7" fillId="0" borderId="1" xfId="0" applyNumberFormat="1" applyFont="1" applyFill="1" applyBorder="1" applyAlignment="1">
      <alignment horizontal="right"/>
    </xf>
    <xf numFmtId="49" fontId="8" fillId="0" borderId="0" xfId="0" applyNumberFormat="1" applyFont="1" applyBorder="1"/>
    <xf numFmtId="171" fontId="7" fillId="0" borderId="2" xfId="0" applyNumberFormat="1" applyFont="1" applyBorder="1"/>
    <xf numFmtId="0" fontId="15" fillId="0" borderId="5" xfId="0" applyFont="1" applyFill="1" applyBorder="1"/>
    <xf numFmtId="0" fontId="18" fillId="0" borderId="0" xfId="0" applyFont="1"/>
    <xf numFmtId="0" fontId="7" fillId="4" borderId="0" xfId="0" applyFont="1" applyFill="1"/>
    <xf numFmtId="2" fontId="0" fillId="4" borderId="0" xfId="0" applyNumberFormat="1" applyFill="1"/>
    <xf numFmtId="2" fontId="0" fillId="0" borderId="0" xfId="0" applyNumberFormat="1" applyFill="1"/>
    <xf numFmtId="2" fontId="0" fillId="0" borderId="1" xfId="0" applyNumberFormat="1" applyFill="1" applyBorder="1"/>
    <xf numFmtId="2" fontId="0" fillId="4" borderId="1" xfId="0" applyNumberFormat="1" applyFill="1" applyBorder="1"/>
    <xf numFmtId="0" fontId="10" fillId="2" borderId="1" xfId="0" applyFont="1" applyFill="1" applyBorder="1" applyAlignment="1">
      <alignment vertical="center" wrapText="1"/>
    </xf>
    <xf numFmtId="0" fontId="19" fillId="5" borderId="1" xfId="0" applyFont="1" applyFill="1" applyBorder="1"/>
    <xf numFmtId="0" fontId="19" fillId="5" borderId="1" xfId="0" applyFont="1" applyFill="1" applyBorder="1" applyAlignment="1">
      <alignment horizontal="center"/>
    </xf>
    <xf numFmtId="0" fontId="19" fillId="0" borderId="2" xfId="0" applyFont="1" applyBorder="1"/>
    <xf numFmtId="0" fontId="19" fillId="0" borderId="1" xfId="0" applyFont="1" applyBorder="1"/>
    <xf numFmtId="0" fontId="0" fillId="0" borderId="0" xfId="0" applyAlignment="1">
      <alignment vertical="top" wrapText="1"/>
    </xf>
    <xf numFmtId="0" fontId="19" fillId="5" borderId="1" xfId="0" applyFont="1" applyFill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7" fillId="0" borderId="0" xfId="0" applyFont="1" applyBorder="1" applyAlignment="1">
      <alignment horizontal="right" vertical="top"/>
    </xf>
    <xf numFmtId="0" fontId="19" fillId="0" borderId="0" xfId="0" applyFont="1"/>
    <xf numFmtId="0" fontId="18" fillId="0" borderId="4" xfId="0" applyFont="1" applyBorder="1"/>
    <xf numFmtId="0" fontId="18" fillId="0" borderId="4" xfId="0" applyFont="1" applyBorder="1" applyAlignment="1">
      <alignment vertical="top" wrapText="1"/>
    </xf>
    <xf numFmtId="0" fontId="18" fillId="0" borderId="0" xfId="0" applyFont="1" applyBorder="1"/>
    <xf numFmtId="0" fontId="18" fillId="0" borderId="0" xfId="0" applyFont="1" applyBorder="1" applyAlignment="1">
      <alignment vertical="top" wrapText="1"/>
    </xf>
    <xf numFmtId="0" fontId="18" fillId="0" borderId="2" xfId="0" applyFont="1" applyBorder="1"/>
    <xf numFmtId="0" fontId="18" fillId="0" borderId="2" xfId="0" applyFont="1" applyBorder="1" applyAlignment="1">
      <alignment vertical="top" wrapText="1"/>
    </xf>
    <xf numFmtId="0" fontId="18" fillId="0" borderId="0" xfId="0" applyFont="1" applyFill="1"/>
    <xf numFmtId="0" fontId="18" fillId="0" borderId="0" xfId="0" applyFont="1" applyFill="1" applyAlignment="1">
      <alignment vertical="top" wrapText="1"/>
    </xf>
    <xf numFmtId="0" fontId="19" fillId="0" borderId="0" xfId="0" applyFont="1" applyFill="1"/>
    <xf numFmtId="0" fontId="18" fillId="0" borderId="1" xfId="0" applyFont="1" applyBorder="1"/>
    <xf numFmtId="0" fontId="18" fillId="0" borderId="1" xfId="0" applyFont="1" applyBorder="1" applyAlignment="1">
      <alignment vertical="top" wrapText="1"/>
    </xf>
    <xf numFmtId="171" fontId="7" fillId="0" borderId="4" xfId="0" applyNumberFormat="1" applyFont="1" applyBorder="1"/>
    <xf numFmtId="171" fontId="7" fillId="0" borderId="0" xfId="0" applyNumberFormat="1" applyFont="1" applyBorder="1"/>
    <xf numFmtId="0" fontId="10" fillId="3" borderId="6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/>
    <xf numFmtId="0" fontId="10" fillId="3" borderId="5" xfId="0" applyFont="1" applyFill="1" applyBorder="1" applyAlignment="1">
      <alignment wrapText="1"/>
    </xf>
    <xf numFmtId="0" fontId="10" fillId="3" borderId="5" xfId="0" applyFont="1" applyFill="1" applyBorder="1"/>
    <xf numFmtId="0" fontId="17" fillId="0" borderId="5" xfId="0" applyFont="1" applyFill="1" applyBorder="1" applyAlignment="1">
      <alignment wrapText="1"/>
    </xf>
    <xf numFmtId="0" fontId="17" fillId="0" borderId="5" xfId="0" applyFont="1" applyFill="1" applyBorder="1"/>
    <xf numFmtId="170" fontId="18" fillId="0" borderId="0" xfId="0" applyNumberFormat="1" applyFont="1"/>
    <xf numFmtId="170" fontId="18" fillId="0" borderId="1" xfId="0" applyNumberFormat="1" applyFont="1" applyBorder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170" fontId="18" fillId="0" borderId="0" xfId="0" applyNumberFormat="1" applyFont="1" applyBorder="1"/>
    <xf numFmtId="0" fontId="7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10">
    <cellStyle name="Dida" xfId="1"/>
    <cellStyle name="Euro" xfId="2"/>
    <cellStyle name="Euro 2" xfId="3"/>
    <cellStyle name="Migliaia (0)_IncidentiXAnno" xfId="4"/>
    <cellStyle name="Migliaia 2" xfId="5"/>
    <cellStyle name="Migliaia 3" xfId="6"/>
    <cellStyle name="Normale" xfId="0" builtinId="0"/>
    <cellStyle name="Normale 2" xfId="7"/>
    <cellStyle name="Note" xfId="8"/>
    <cellStyle name="Valuta (0)_IncidentiXAnno" xfId="9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workbookViewId="0"/>
  </sheetViews>
  <sheetFormatPr defaultColWidth="9.1796875" defaultRowHeight="14.5"/>
  <cols>
    <col min="1" max="1" width="167.7265625" style="1" customWidth="1"/>
    <col min="2" max="2" width="9.1796875" style="45"/>
    <col min="3" max="16384" width="9.1796875" style="1"/>
  </cols>
  <sheetData>
    <row r="1" spans="1:2">
      <c r="A1" s="17" t="s">
        <v>235</v>
      </c>
      <c r="B1" s="45" t="s">
        <v>236</v>
      </c>
    </row>
    <row r="2" spans="1:2">
      <c r="A2" s="46" t="s">
        <v>535</v>
      </c>
      <c r="B2" s="45">
        <v>1</v>
      </c>
    </row>
    <row r="3" spans="1:2">
      <c r="A3" s="47" t="s">
        <v>536</v>
      </c>
      <c r="B3" s="45">
        <v>2</v>
      </c>
    </row>
    <row r="4" spans="1:2">
      <c r="A4" s="47" t="s">
        <v>537</v>
      </c>
      <c r="B4" s="45">
        <v>3</v>
      </c>
    </row>
    <row r="5" spans="1:2">
      <c r="A5" s="47" t="s">
        <v>538</v>
      </c>
      <c r="B5" s="45">
        <v>4</v>
      </c>
    </row>
    <row r="6" spans="1:2">
      <c r="A6" s="47" t="s">
        <v>539</v>
      </c>
      <c r="B6" s="45">
        <v>5</v>
      </c>
    </row>
    <row r="7" spans="1:2">
      <c r="A7" s="47" t="s">
        <v>540</v>
      </c>
      <c r="B7" s="45">
        <v>6</v>
      </c>
    </row>
    <row r="8" spans="1:2">
      <c r="A8" s="47" t="s">
        <v>541</v>
      </c>
      <c r="B8" s="45">
        <v>7</v>
      </c>
    </row>
    <row r="9" spans="1:2">
      <c r="A9" s="47" t="s">
        <v>542</v>
      </c>
      <c r="B9" s="45">
        <v>8</v>
      </c>
    </row>
    <row r="10" spans="1:2">
      <c r="A10" s="47" t="s">
        <v>543</v>
      </c>
      <c r="B10" s="45">
        <v>9</v>
      </c>
    </row>
    <row r="11" spans="1:2">
      <c r="A11" s="47" t="s">
        <v>544</v>
      </c>
      <c r="B11" s="45">
        <v>10</v>
      </c>
    </row>
    <row r="12" spans="1:2">
      <c r="A12" s="47" t="s">
        <v>545</v>
      </c>
      <c r="B12" s="45">
        <v>11</v>
      </c>
    </row>
    <row r="13" spans="1:2">
      <c r="A13" s="47" t="s">
        <v>546</v>
      </c>
      <c r="B13" s="45">
        <v>12</v>
      </c>
    </row>
    <row r="14" spans="1:2">
      <c r="A14" s="47" t="s">
        <v>547</v>
      </c>
      <c r="B14" s="45">
        <v>13</v>
      </c>
    </row>
    <row r="15" spans="1:2">
      <c r="A15" s="48" t="s">
        <v>548</v>
      </c>
      <c r="B15" s="45">
        <v>14</v>
      </c>
    </row>
    <row r="17" spans="1:1">
      <c r="A17" s="17" t="s">
        <v>304</v>
      </c>
    </row>
    <row r="19" spans="1:1">
      <c r="A19" s="1" t="s">
        <v>328</v>
      </c>
    </row>
    <row r="20" spans="1:1">
      <c r="A20" s="1" t="s">
        <v>329</v>
      </c>
    </row>
    <row r="21" spans="1:1">
      <c r="A21" s="1" t="s">
        <v>330</v>
      </c>
    </row>
    <row r="23" spans="1:1">
      <c r="A23" s="1" t="s">
        <v>331</v>
      </c>
    </row>
    <row r="24" spans="1:1">
      <c r="A24" s="1" t="s">
        <v>309</v>
      </c>
    </row>
    <row r="25" spans="1:1">
      <c r="A25" s="1" t="s">
        <v>310</v>
      </c>
    </row>
    <row r="28" spans="1:1">
      <c r="A28" s="49"/>
    </row>
    <row r="29" spans="1:1">
      <c r="A29" s="49"/>
    </row>
    <row r="30" spans="1:1">
      <c r="A30" s="49"/>
    </row>
    <row r="31" spans="1:1">
      <c r="A31" s="49"/>
    </row>
    <row r="32" spans="1:1">
      <c r="A32" s="49"/>
    </row>
    <row r="33" spans="1:1">
      <c r="A33" s="49"/>
    </row>
    <row r="34" spans="1:1">
      <c r="A34" s="49"/>
    </row>
    <row r="35" spans="1:1">
      <c r="A35" s="49"/>
    </row>
    <row r="36" spans="1:1">
      <c r="A36" s="49"/>
    </row>
    <row r="37" spans="1:1">
      <c r="A37" s="49"/>
    </row>
    <row r="38" spans="1:1">
      <c r="A38" s="49"/>
    </row>
    <row r="39" spans="1:1">
      <c r="A39" s="49"/>
    </row>
    <row r="40" spans="1:1">
      <c r="A40" s="49"/>
    </row>
    <row r="41" spans="1:1">
      <c r="A41" s="49"/>
    </row>
    <row r="42" spans="1:1">
      <c r="A42" s="49"/>
    </row>
    <row r="43" spans="1:1">
      <c r="A43" s="49"/>
    </row>
    <row r="44" spans="1:1">
      <c r="A44" s="49"/>
    </row>
    <row r="45" spans="1:1">
      <c r="A45" s="49"/>
    </row>
    <row r="46" spans="1:1">
      <c r="A46" s="49"/>
    </row>
    <row r="47" spans="1:1">
      <c r="A47" s="49"/>
    </row>
    <row r="48" spans="1:1">
      <c r="A48" s="49"/>
    </row>
    <row r="49" spans="1:1">
      <c r="A49" s="49"/>
    </row>
    <row r="50" spans="1:1">
      <c r="A50" s="4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workbookViewId="0">
      <selection activeCell="A2" sqref="A2"/>
    </sheetView>
  </sheetViews>
  <sheetFormatPr defaultColWidth="9.1796875" defaultRowHeight="14.5"/>
  <cols>
    <col min="1" max="1" width="14" style="1" customWidth="1"/>
    <col min="2" max="21" width="9.7265625" style="1" customWidth="1"/>
    <col min="22" max="22" width="9.1796875" style="1"/>
    <col min="23" max="23" width="4.26953125" style="1" customWidth="1"/>
    <col min="24" max="24" width="3.7265625" style="1" customWidth="1"/>
    <col min="25" max="25" width="9.1796875" style="1"/>
    <col min="26" max="26" width="4" style="1" bestFit="1" customWidth="1"/>
    <col min="27" max="27" width="4.453125" style="1" bestFit="1" customWidth="1"/>
    <col min="28" max="28" width="4.54296875" style="1" bestFit="1" customWidth="1"/>
    <col min="29" max="29" width="4" style="1" bestFit="1" customWidth="1"/>
    <col min="30" max="30" width="4.26953125" style="1" bestFit="1" customWidth="1"/>
    <col min="31" max="31" width="8" style="1" bestFit="1" customWidth="1"/>
    <col min="32" max="32" width="8.81640625" style="1" bestFit="1" customWidth="1"/>
    <col min="33" max="33" width="7.81640625" style="1" bestFit="1" customWidth="1"/>
    <col min="34" max="34" width="4" style="1" bestFit="1" customWidth="1"/>
    <col min="35" max="35" width="5" style="1" bestFit="1" customWidth="1"/>
    <col min="36" max="36" width="8.7265625" style="1" bestFit="1" customWidth="1"/>
    <col min="37" max="37" width="8.81640625" style="1" bestFit="1" customWidth="1"/>
    <col min="38" max="39" width="8.7265625" style="1" bestFit="1" customWidth="1"/>
    <col min="40" max="41" width="12" style="1" bestFit="1" customWidth="1"/>
    <col min="42" max="43" width="9.1796875" style="1"/>
    <col min="44" max="44" width="8.7265625" style="1" bestFit="1" customWidth="1"/>
    <col min="45" max="45" width="5.81640625" style="1" bestFit="1" customWidth="1"/>
    <col min="46" max="47" width="9.1796875" style="1"/>
    <col min="48" max="48" width="8.81640625" style="1" bestFit="1" customWidth="1"/>
    <col min="49" max="16384" width="9.1796875" style="1"/>
  </cols>
  <sheetData>
    <row r="1" spans="1:21">
      <c r="A1" s="17" t="s">
        <v>570</v>
      </c>
    </row>
    <row r="2" spans="1:21" ht="51" customHeight="1">
      <c r="A2" s="18" t="s">
        <v>334</v>
      </c>
      <c r="B2" s="18" t="s">
        <v>220</v>
      </c>
      <c r="C2" s="18" t="s">
        <v>221</v>
      </c>
      <c r="D2" s="18" t="s">
        <v>222</v>
      </c>
      <c r="E2" s="18" t="s">
        <v>223</v>
      </c>
      <c r="F2" s="18" t="s">
        <v>224</v>
      </c>
      <c r="G2" s="18" t="s">
        <v>192</v>
      </c>
      <c r="H2" s="18" t="s">
        <v>193</v>
      </c>
      <c r="I2" s="18" t="s">
        <v>434</v>
      </c>
      <c r="J2" s="18" t="s">
        <v>225</v>
      </c>
      <c r="K2" s="18" t="s">
        <v>226</v>
      </c>
      <c r="L2" s="18" t="s">
        <v>227</v>
      </c>
      <c r="M2" s="18" t="s">
        <v>194</v>
      </c>
      <c r="N2" s="18" t="s">
        <v>435</v>
      </c>
      <c r="O2" s="18" t="s">
        <v>195</v>
      </c>
      <c r="P2" s="18" t="s">
        <v>228</v>
      </c>
      <c r="Q2" s="18" t="s">
        <v>436</v>
      </c>
      <c r="R2" s="18" t="s">
        <v>437</v>
      </c>
      <c r="S2" s="18" t="s">
        <v>5</v>
      </c>
      <c r="T2" s="18" t="s">
        <v>438</v>
      </c>
      <c r="U2" s="18" t="s">
        <v>439</v>
      </c>
    </row>
    <row r="3" spans="1:21">
      <c r="A3" s="1" t="s">
        <v>196</v>
      </c>
      <c r="B3" s="1">
        <v>1</v>
      </c>
      <c r="C3" s="1">
        <v>2</v>
      </c>
      <c r="D3" s="1">
        <v>11</v>
      </c>
      <c r="E3" s="1">
        <v>10</v>
      </c>
      <c r="F3" s="1">
        <v>3</v>
      </c>
      <c r="G3" s="1">
        <f>SUM(B3:F3)</f>
        <v>27</v>
      </c>
      <c r="H3" s="1">
        <f>G3/5</f>
        <v>5.4</v>
      </c>
      <c r="I3" s="10">
        <f>Q3/5</f>
        <v>0</v>
      </c>
      <c r="J3" s="1">
        <v>7</v>
      </c>
      <c r="K3" s="1">
        <v>7</v>
      </c>
      <c r="L3" s="1">
        <f>SUM(J3:K3)</f>
        <v>14</v>
      </c>
      <c r="M3" s="31">
        <f>L3/2</f>
        <v>7</v>
      </c>
      <c r="N3" s="31">
        <f>R3/2</f>
        <v>0</v>
      </c>
      <c r="O3" s="1">
        <f>G3+L3</f>
        <v>41</v>
      </c>
      <c r="P3" s="8">
        <f t="shared" ref="P3:P28" si="0">S3/O3*100</f>
        <v>0</v>
      </c>
      <c r="Q3" s="31">
        <v>0</v>
      </c>
      <c r="R3" s="31">
        <v>0</v>
      </c>
      <c r="S3" s="106">
        <f>SUM(Q3:R3)</f>
        <v>0</v>
      </c>
      <c r="T3" s="97">
        <f t="shared" ref="T3:T28" si="1">Q3/G3*100</f>
        <v>0</v>
      </c>
      <c r="U3" s="97">
        <f t="shared" ref="U3:U28" si="2">R3/L3*100</f>
        <v>0</v>
      </c>
    </row>
    <row r="4" spans="1:21">
      <c r="A4" s="1" t="s">
        <v>197</v>
      </c>
      <c r="B4" s="1">
        <v>4</v>
      </c>
      <c r="C4" s="1">
        <v>5</v>
      </c>
      <c r="D4" s="1">
        <v>3</v>
      </c>
      <c r="E4" s="1">
        <v>2</v>
      </c>
      <c r="F4" s="1">
        <v>5</v>
      </c>
      <c r="G4" s="1">
        <f t="shared" ref="G4:G27" si="3">SUM(B4:F4)</f>
        <v>19</v>
      </c>
      <c r="H4" s="1">
        <f t="shared" ref="H4:H27" si="4">G4/5</f>
        <v>3.8</v>
      </c>
      <c r="I4" s="10">
        <f t="shared" ref="I4:I27" si="5">Q4/5</f>
        <v>0.8</v>
      </c>
      <c r="J4" s="1">
        <v>15</v>
      </c>
      <c r="K4" s="1">
        <v>12</v>
      </c>
      <c r="L4" s="1">
        <f>SUM(J4:K4)</f>
        <v>27</v>
      </c>
      <c r="M4" s="31">
        <f t="shared" ref="M4:M27" si="6">L4/2</f>
        <v>13.5</v>
      </c>
      <c r="N4" s="31">
        <f t="shared" ref="N4:N27" si="7">R4/2</f>
        <v>0</v>
      </c>
      <c r="O4" s="1">
        <f t="shared" ref="O4:O27" si="8">G4+L4</f>
        <v>46</v>
      </c>
      <c r="P4" s="8">
        <f t="shared" si="0"/>
        <v>8.695652173913043</v>
      </c>
      <c r="Q4" s="31">
        <v>4</v>
      </c>
      <c r="R4" s="31">
        <v>0</v>
      </c>
      <c r="S4" s="106">
        <f t="shared" ref="S4:S27" si="9">SUM(Q4:R4)</f>
        <v>4</v>
      </c>
      <c r="T4" s="97">
        <f t="shared" si="1"/>
        <v>21.052631578947366</v>
      </c>
      <c r="U4" s="97">
        <f t="shared" si="2"/>
        <v>0</v>
      </c>
    </row>
    <row r="5" spans="1:21">
      <c r="A5" s="1" t="s">
        <v>315</v>
      </c>
      <c r="B5" s="1">
        <v>3</v>
      </c>
      <c r="C5" s="1">
        <v>2</v>
      </c>
      <c r="D5" s="1">
        <v>3</v>
      </c>
      <c r="E5" s="1">
        <v>6</v>
      </c>
      <c r="F5" s="1">
        <v>1</v>
      </c>
      <c r="G5" s="1">
        <f t="shared" si="3"/>
        <v>15</v>
      </c>
      <c r="H5" s="1">
        <f t="shared" si="4"/>
        <v>3</v>
      </c>
      <c r="I5" s="10">
        <f t="shared" si="5"/>
        <v>0</v>
      </c>
      <c r="J5" s="1">
        <v>11</v>
      </c>
      <c r="K5" s="1">
        <v>7</v>
      </c>
      <c r="L5" s="1">
        <f t="shared" ref="L5:L27" si="10">SUM(J5:K5)</f>
        <v>18</v>
      </c>
      <c r="M5" s="31">
        <f t="shared" si="6"/>
        <v>9</v>
      </c>
      <c r="N5" s="31">
        <f t="shared" si="7"/>
        <v>0.5</v>
      </c>
      <c r="O5" s="1">
        <f t="shared" si="8"/>
        <v>33</v>
      </c>
      <c r="P5" s="8">
        <f t="shared" si="0"/>
        <v>3.0303030303030303</v>
      </c>
      <c r="Q5" s="31">
        <v>0</v>
      </c>
      <c r="R5" s="31">
        <v>1</v>
      </c>
      <c r="S5" s="106">
        <f t="shared" si="9"/>
        <v>1</v>
      </c>
      <c r="T5" s="97">
        <f t="shared" si="1"/>
        <v>0</v>
      </c>
      <c r="U5" s="97">
        <f t="shared" si="2"/>
        <v>5.5555555555555554</v>
      </c>
    </row>
    <row r="6" spans="1:21">
      <c r="A6" s="1" t="s">
        <v>198</v>
      </c>
      <c r="B6" s="1">
        <v>1</v>
      </c>
      <c r="C6" s="1">
        <v>5</v>
      </c>
      <c r="D6" s="1">
        <v>2</v>
      </c>
      <c r="E6" s="1">
        <v>3</v>
      </c>
      <c r="F6" s="1">
        <v>2</v>
      </c>
      <c r="G6" s="1">
        <f t="shared" si="3"/>
        <v>13</v>
      </c>
      <c r="H6" s="1">
        <f t="shared" si="4"/>
        <v>2.6</v>
      </c>
      <c r="I6" s="10">
        <f t="shared" si="5"/>
        <v>0</v>
      </c>
      <c r="J6" s="1">
        <v>10</v>
      </c>
      <c r="K6" s="1">
        <v>5</v>
      </c>
      <c r="L6" s="1">
        <f t="shared" si="10"/>
        <v>15</v>
      </c>
      <c r="M6" s="31">
        <f t="shared" si="6"/>
        <v>7.5</v>
      </c>
      <c r="N6" s="31">
        <f t="shared" si="7"/>
        <v>0</v>
      </c>
      <c r="O6" s="1">
        <f t="shared" si="8"/>
        <v>28</v>
      </c>
      <c r="P6" s="8">
        <f t="shared" si="0"/>
        <v>0</v>
      </c>
      <c r="Q6" s="31">
        <v>0</v>
      </c>
      <c r="R6" s="31">
        <v>0</v>
      </c>
      <c r="S6" s="106">
        <f t="shared" si="9"/>
        <v>0</v>
      </c>
      <c r="T6" s="97">
        <f t="shared" si="1"/>
        <v>0</v>
      </c>
      <c r="U6" s="97">
        <f t="shared" si="2"/>
        <v>0</v>
      </c>
    </row>
    <row r="7" spans="1:21">
      <c r="A7" s="1" t="s">
        <v>199</v>
      </c>
      <c r="B7" s="1">
        <v>2</v>
      </c>
      <c r="C7" s="1">
        <v>1</v>
      </c>
      <c r="D7" s="1">
        <v>1</v>
      </c>
      <c r="E7" s="1">
        <v>1</v>
      </c>
      <c r="F7" s="1">
        <v>3</v>
      </c>
      <c r="G7" s="1">
        <f t="shared" si="3"/>
        <v>8</v>
      </c>
      <c r="H7" s="1">
        <f t="shared" si="4"/>
        <v>1.6</v>
      </c>
      <c r="I7" s="10">
        <f t="shared" si="5"/>
        <v>0.2</v>
      </c>
      <c r="J7" s="1">
        <v>7</v>
      </c>
      <c r="K7" s="1">
        <v>10</v>
      </c>
      <c r="L7" s="1">
        <f t="shared" si="10"/>
        <v>17</v>
      </c>
      <c r="M7" s="31">
        <f t="shared" si="6"/>
        <v>8.5</v>
      </c>
      <c r="N7" s="31">
        <f t="shared" si="7"/>
        <v>0</v>
      </c>
      <c r="O7" s="1">
        <f t="shared" si="8"/>
        <v>25</v>
      </c>
      <c r="P7" s="8">
        <f t="shared" si="0"/>
        <v>4</v>
      </c>
      <c r="Q7" s="31">
        <v>1</v>
      </c>
      <c r="R7" s="31">
        <v>0</v>
      </c>
      <c r="S7" s="106">
        <f t="shared" si="9"/>
        <v>1</v>
      </c>
      <c r="T7" s="97">
        <f t="shared" si="1"/>
        <v>12.5</v>
      </c>
      <c r="U7" s="97">
        <f t="shared" si="2"/>
        <v>0</v>
      </c>
    </row>
    <row r="8" spans="1:21">
      <c r="A8" s="1" t="s">
        <v>200</v>
      </c>
      <c r="B8" s="1">
        <v>5</v>
      </c>
      <c r="C8" s="1">
        <v>2</v>
      </c>
      <c r="D8" s="1">
        <v>4</v>
      </c>
      <c r="E8" s="1">
        <v>6</v>
      </c>
      <c r="F8" s="1">
        <v>4</v>
      </c>
      <c r="G8" s="1">
        <f t="shared" si="3"/>
        <v>21</v>
      </c>
      <c r="H8" s="1">
        <f t="shared" si="4"/>
        <v>4.2</v>
      </c>
      <c r="I8" s="10">
        <f t="shared" si="5"/>
        <v>0</v>
      </c>
      <c r="J8" s="1">
        <v>4</v>
      </c>
      <c r="K8" s="1">
        <v>8</v>
      </c>
      <c r="L8" s="1">
        <f t="shared" si="10"/>
        <v>12</v>
      </c>
      <c r="M8" s="31">
        <f t="shared" si="6"/>
        <v>6</v>
      </c>
      <c r="N8" s="31">
        <f t="shared" si="7"/>
        <v>0</v>
      </c>
      <c r="O8" s="1">
        <f t="shared" si="8"/>
        <v>33</v>
      </c>
      <c r="P8" s="8">
        <f t="shared" si="0"/>
        <v>0</v>
      </c>
      <c r="Q8" s="31">
        <v>0</v>
      </c>
      <c r="R8" s="31">
        <v>0</v>
      </c>
      <c r="S8" s="106">
        <f t="shared" si="9"/>
        <v>0</v>
      </c>
      <c r="T8" s="97">
        <f t="shared" si="1"/>
        <v>0</v>
      </c>
      <c r="U8" s="97">
        <f t="shared" si="2"/>
        <v>0</v>
      </c>
    </row>
    <row r="9" spans="1:21">
      <c r="A9" s="1" t="s">
        <v>201</v>
      </c>
      <c r="B9" s="1">
        <v>8</v>
      </c>
      <c r="C9" s="1">
        <v>8</v>
      </c>
      <c r="D9" s="1">
        <v>2</v>
      </c>
      <c r="E9" s="1">
        <v>5</v>
      </c>
      <c r="F9" s="1">
        <v>4</v>
      </c>
      <c r="G9" s="1">
        <f t="shared" si="3"/>
        <v>27</v>
      </c>
      <c r="H9" s="1">
        <f t="shared" si="4"/>
        <v>5.4</v>
      </c>
      <c r="I9" s="10">
        <f t="shared" si="5"/>
        <v>0</v>
      </c>
      <c r="J9" s="1">
        <v>7</v>
      </c>
      <c r="K9" s="1">
        <v>7</v>
      </c>
      <c r="L9" s="1">
        <f t="shared" si="10"/>
        <v>14</v>
      </c>
      <c r="M9" s="31">
        <f t="shared" si="6"/>
        <v>7</v>
      </c>
      <c r="N9" s="31">
        <f t="shared" si="7"/>
        <v>0</v>
      </c>
      <c r="O9" s="1">
        <f t="shared" si="8"/>
        <v>41</v>
      </c>
      <c r="P9" s="8">
        <f t="shared" si="0"/>
        <v>0</v>
      </c>
      <c r="Q9" s="31">
        <v>0</v>
      </c>
      <c r="R9" s="31">
        <v>0</v>
      </c>
      <c r="S9" s="106">
        <f t="shared" si="9"/>
        <v>0</v>
      </c>
      <c r="T9" s="97">
        <f t="shared" si="1"/>
        <v>0</v>
      </c>
      <c r="U9" s="97">
        <f t="shared" si="2"/>
        <v>0</v>
      </c>
    </row>
    <row r="10" spans="1:21">
      <c r="A10" s="1" t="s">
        <v>202</v>
      </c>
      <c r="B10" s="1">
        <v>23</v>
      </c>
      <c r="C10" s="1">
        <v>17</v>
      </c>
      <c r="D10" s="1">
        <v>17</v>
      </c>
      <c r="E10" s="1">
        <v>15</v>
      </c>
      <c r="F10" s="1">
        <v>22</v>
      </c>
      <c r="G10" s="1">
        <f t="shared" si="3"/>
        <v>94</v>
      </c>
      <c r="H10" s="1">
        <f t="shared" si="4"/>
        <v>18.8</v>
      </c>
      <c r="I10" s="10">
        <f t="shared" si="5"/>
        <v>0.2</v>
      </c>
      <c r="J10" s="1">
        <v>11</v>
      </c>
      <c r="K10" s="1">
        <v>4</v>
      </c>
      <c r="L10" s="1">
        <f t="shared" si="10"/>
        <v>15</v>
      </c>
      <c r="M10" s="31">
        <f t="shared" si="6"/>
        <v>7.5</v>
      </c>
      <c r="N10" s="31">
        <f t="shared" si="7"/>
        <v>1</v>
      </c>
      <c r="O10" s="1">
        <f t="shared" si="8"/>
        <v>109</v>
      </c>
      <c r="P10" s="8">
        <f t="shared" si="0"/>
        <v>2.7522935779816518</v>
      </c>
      <c r="Q10" s="31">
        <v>1</v>
      </c>
      <c r="R10" s="31">
        <v>2</v>
      </c>
      <c r="S10" s="106">
        <f t="shared" si="9"/>
        <v>3</v>
      </c>
      <c r="T10" s="97">
        <f t="shared" si="1"/>
        <v>1.0638297872340425</v>
      </c>
      <c r="U10" s="97">
        <f t="shared" si="2"/>
        <v>13.333333333333334</v>
      </c>
    </row>
    <row r="11" spans="1:21">
      <c r="A11" s="1" t="s">
        <v>203</v>
      </c>
      <c r="B11" s="1">
        <v>51</v>
      </c>
      <c r="C11" s="1">
        <v>63</v>
      </c>
      <c r="D11" s="1">
        <v>52</v>
      </c>
      <c r="E11" s="1">
        <v>52</v>
      </c>
      <c r="F11" s="1">
        <v>49</v>
      </c>
      <c r="G11" s="1">
        <f t="shared" si="3"/>
        <v>267</v>
      </c>
      <c r="H11" s="1">
        <f t="shared" si="4"/>
        <v>53.4</v>
      </c>
      <c r="I11" s="10">
        <f t="shared" si="5"/>
        <v>0.8</v>
      </c>
      <c r="J11" s="1">
        <v>13</v>
      </c>
      <c r="K11" s="1">
        <v>6</v>
      </c>
      <c r="L11" s="1">
        <f t="shared" si="10"/>
        <v>19</v>
      </c>
      <c r="M11" s="31">
        <f t="shared" si="6"/>
        <v>9.5</v>
      </c>
      <c r="N11" s="31">
        <f t="shared" si="7"/>
        <v>0</v>
      </c>
      <c r="O11" s="1">
        <f t="shared" si="8"/>
        <v>286</v>
      </c>
      <c r="P11" s="8">
        <f t="shared" si="0"/>
        <v>1.3986013986013985</v>
      </c>
      <c r="Q11" s="31">
        <v>4</v>
      </c>
      <c r="R11" s="31">
        <v>0</v>
      </c>
      <c r="S11" s="106">
        <f t="shared" si="9"/>
        <v>4</v>
      </c>
      <c r="T11" s="97">
        <f t="shared" si="1"/>
        <v>1.4981273408239701</v>
      </c>
      <c r="U11" s="97">
        <f t="shared" si="2"/>
        <v>0</v>
      </c>
    </row>
    <row r="12" spans="1:21">
      <c r="A12" s="1" t="s">
        <v>204</v>
      </c>
      <c r="B12" s="1">
        <v>55</v>
      </c>
      <c r="C12" s="1">
        <v>55</v>
      </c>
      <c r="D12" s="1">
        <v>40</v>
      </c>
      <c r="E12" s="1">
        <v>48</v>
      </c>
      <c r="F12" s="1">
        <v>49</v>
      </c>
      <c r="G12" s="1">
        <f t="shared" si="3"/>
        <v>247</v>
      </c>
      <c r="H12" s="1">
        <f t="shared" si="4"/>
        <v>49.4</v>
      </c>
      <c r="I12" s="10">
        <f t="shared" si="5"/>
        <v>0.6</v>
      </c>
      <c r="J12" s="1">
        <v>23</v>
      </c>
      <c r="K12" s="1">
        <v>11</v>
      </c>
      <c r="L12" s="1">
        <f t="shared" si="10"/>
        <v>34</v>
      </c>
      <c r="M12" s="31">
        <f t="shared" si="6"/>
        <v>17</v>
      </c>
      <c r="N12" s="31">
        <f t="shared" si="7"/>
        <v>0</v>
      </c>
      <c r="O12" s="1">
        <f t="shared" si="8"/>
        <v>281</v>
      </c>
      <c r="P12" s="8">
        <f t="shared" si="0"/>
        <v>1.0676156583629894</v>
      </c>
      <c r="Q12" s="31">
        <v>3</v>
      </c>
      <c r="R12" s="31">
        <v>0</v>
      </c>
      <c r="S12" s="106">
        <f t="shared" si="9"/>
        <v>3</v>
      </c>
      <c r="T12" s="97">
        <f t="shared" si="1"/>
        <v>1.214574898785425</v>
      </c>
      <c r="U12" s="97">
        <f t="shared" si="2"/>
        <v>0</v>
      </c>
    </row>
    <row r="13" spans="1:21">
      <c r="A13" s="1" t="s">
        <v>205</v>
      </c>
      <c r="B13" s="1">
        <v>30</v>
      </c>
      <c r="C13" s="1">
        <v>46</v>
      </c>
      <c r="D13" s="1">
        <v>39</v>
      </c>
      <c r="E13" s="1">
        <v>39</v>
      </c>
      <c r="F13" s="1">
        <v>33</v>
      </c>
      <c r="G13" s="1">
        <f t="shared" si="3"/>
        <v>187</v>
      </c>
      <c r="H13" s="1">
        <f t="shared" si="4"/>
        <v>37.4</v>
      </c>
      <c r="I13" s="10">
        <f t="shared" si="5"/>
        <v>0.6</v>
      </c>
      <c r="J13" s="1">
        <v>21</v>
      </c>
      <c r="K13" s="1">
        <v>19</v>
      </c>
      <c r="L13" s="1">
        <f t="shared" si="10"/>
        <v>40</v>
      </c>
      <c r="M13" s="31">
        <f t="shared" si="6"/>
        <v>20</v>
      </c>
      <c r="N13" s="31">
        <f t="shared" si="7"/>
        <v>0.5</v>
      </c>
      <c r="O13" s="1">
        <f t="shared" si="8"/>
        <v>227</v>
      </c>
      <c r="P13" s="8">
        <f t="shared" si="0"/>
        <v>1.7621145374449341</v>
      </c>
      <c r="Q13" s="31">
        <v>3</v>
      </c>
      <c r="R13" s="31">
        <v>1</v>
      </c>
      <c r="S13" s="106">
        <f t="shared" si="9"/>
        <v>4</v>
      </c>
      <c r="T13" s="97">
        <f t="shared" si="1"/>
        <v>1.6042780748663104</v>
      </c>
      <c r="U13" s="97">
        <f t="shared" si="2"/>
        <v>2.5</v>
      </c>
    </row>
    <row r="14" spans="1:21">
      <c r="A14" s="1" t="s">
        <v>206</v>
      </c>
      <c r="B14" s="1">
        <v>26</v>
      </c>
      <c r="C14" s="1">
        <v>34</v>
      </c>
      <c r="D14" s="1">
        <v>28</v>
      </c>
      <c r="E14" s="1">
        <v>33</v>
      </c>
      <c r="F14" s="1">
        <v>38</v>
      </c>
      <c r="G14" s="1">
        <f t="shared" si="3"/>
        <v>159</v>
      </c>
      <c r="H14" s="1">
        <f t="shared" si="4"/>
        <v>31.8</v>
      </c>
      <c r="I14" s="10">
        <f t="shared" si="5"/>
        <v>0.4</v>
      </c>
      <c r="J14" s="1">
        <v>33</v>
      </c>
      <c r="K14" s="1">
        <v>22</v>
      </c>
      <c r="L14" s="1">
        <f t="shared" si="10"/>
        <v>55</v>
      </c>
      <c r="M14" s="31">
        <f t="shared" si="6"/>
        <v>27.5</v>
      </c>
      <c r="N14" s="31">
        <f t="shared" si="7"/>
        <v>0.5</v>
      </c>
      <c r="O14" s="1">
        <f t="shared" si="8"/>
        <v>214</v>
      </c>
      <c r="P14" s="8">
        <f t="shared" si="0"/>
        <v>1.4018691588785046</v>
      </c>
      <c r="Q14" s="31">
        <v>2</v>
      </c>
      <c r="R14" s="31">
        <v>1</v>
      </c>
      <c r="S14" s="106">
        <f t="shared" si="9"/>
        <v>3</v>
      </c>
      <c r="T14" s="97">
        <f t="shared" si="1"/>
        <v>1.257861635220126</v>
      </c>
      <c r="U14" s="97">
        <f t="shared" si="2"/>
        <v>1.8181818181818181</v>
      </c>
    </row>
    <row r="15" spans="1:21">
      <c r="A15" s="1" t="s">
        <v>207</v>
      </c>
      <c r="B15" s="1">
        <v>42</v>
      </c>
      <c r="C15" s="1">
        <v>34</v>
      </c>
      <c r="D15" s="1">
        <v>31</v>
      </c>
      <c r="E15" s="1">
        <v>34</v>
      </c>
      <c r="F15" s="1">
        <v>34</v>
      </c>
      <c r="G15" s="1">
        <f t="shared" si="3"/>
        <v>175</v>
      </c>
      <c r="H15" s="1">
        <f t="shared" si="4"/>
        <v>35</v>
      </c>
      <c r="I15" s="10">
        <f t="shared" si="5"/>
        <v>0.6</v>
      </c>
      <c r="J15" s="1">
        <v>38</v>
      </c>
      <c r="K15" s="1">
        <v>28</v>
      </c>
      <c r="L15" s="1">
        <f t="shared" si="10"/>
        <v>66</v>
      </c>
      <c r="M15" s="31">
        <f t="shared" si="6"/>
        <v>33</v>
      </c>
      <c r="N15" s="31">
        <f t="shared" si="7"/>
        <v>1</v>
      </c>
      <c r="O15" s="1">
        <f t="shared" si="8"/>
        <v>241</v>
      </c>
      <c r="P15" s="8">
        <f t="shared" si="0"/>
        <v>2.0746887966804977</v>
      </c>
      <c r="Q15" s="31">
        <v>3</v>
      </c>
      <c r="R15" s="31">
        <v>2</v>
      </c>
      <c r="S15" s="106">
        <f t="shared" si="9"/>
        <v>5</v>
      </c>
      <c r="T15" s="97">
        <f t="shared" si="1"/>
        <v>1.7142857142857144</v>
      </c>
      <c r="U15" s="97">
        <f t="shared" si="2"/>
        <v>3.0303030303030303</v>
      </c>
    </row>
    <row r="16" spans="1:21">
      <c r="A16" s="1" t="s">
        <v>208</v>
      </c>
      <c r="B16" s="1">
        <v>32</v>
      </c>
      <c r="C16" s="1">
        <v>39</v>
      </c>
      <c r="D16" s="1">
        <v>44</v>
      </c>
      <c r="E16" s="1">
        <v>32</v>
      </c>
      <c r="F16" s="1">
        <v>43</v>
      </c>
      <c r="G16" s="1">
        <f t="shared" si="3"/>
        <v>190</v>
      </c>
      <c r="H16" s="1">
        <f t="shared" si="4"/>
        <v>38</v>
      </c>
      <c r="I16" s="10">
        <f t="shared" si="5"/>
        <v>0.2</v>
      </c>
      <c r="J16" s="1">
        <v>42</v>
      </c>
      <c r="K16" s="1">
        <v>21</v>
      </c>
      <c r="L16" s="1">
        <f t="shared" si="10"/>
        <v>63</v>
      </c>
      <c r="M16" s="31">
        <f t="shared" si="6"/>
        <v>31.5</v>
      </c>
      <c r="N16" s="31">
        <f t="shared" si="7"/>
        <v>0.5</v>
      </c>
      <c r="O16" s="1">
        <f t="shared" si="8"/>
        <v>253</v>
      </c>
      <c r="P16" s="8">
        <f t="shared" si="0"/>
        <v>0.79051383399209485</v>
      </c>
      <c r="Q16" s="31">
        <v>1</v>
      </c>
      <c r="R16" s="31">
        <v>1</v>
      </c>
      <c r="S16" s="106">
        <f t="shared" si="9"/>
        <v>2</v>
      </c>
      <c r="T16" s="97">
        <f t="shared" si="1"/>
        <v>0.52631578947368418</v>
      </c>
      <c r="U16" s="97">
        <f t="shared" si="2"/>
        <v>1.5873015873015872</v>
      </c>
    </row>
    <row r="17" spans="1:21">
      <c r="A17" s="1" t="s">
        <v>209</v>
      </c>
      <c r="B17" s="1">
        <v>26</v>
      </c>
      <c r="C17" s="1">
        <v>16</v>
      </c>
      <c r="D17" s="1">
        <v>28</v>
      </c>
      <c r="E17" s="1">
        <v>35</v>
      </c>
      <c r="F17" s="1">
        <v>34</v>
      </c>
      <c r="G17" s="1">
        <f t="shared" si="3"/>
        <v>139</v>
      </c>
      <c r="H17" s="1">
        <f t="shared" si="4"/>
        <v>27.8</v>
      </c>
      <c r="I17" s="10">
        <f t="shared" si="5"/>
        <v>0.6</v>
      </c>
      <c r="J17" s="1">
        <v>31</v>
      </c>
      <c r="K17" s="1">
        <v>13</v>
      </c>
      <c r="L17" s="1">
        <f t="shared" si="10"/>
        <v>44</v>
      </c>
      <c r="M17" s="31">
        <f t="shared" si="6"/>
        <v>22</v>
      </c>
      <c r="N17" s="31">
        <f t="shared" si="7"/>
        <v>0</v>
      </c>
      <c r="O17" s="1">
        <f t="shared" si="8"/>
        <v>183</v>
      </c>
      <c r="P17" s="8">
        <f t="shared" si="0"/>
        <v>1.639344262295082</v>
      </c>
      <c r="Q17" s="31">
        <v>3</v>
      </c>
      <c r="R17" s="31">
        <v>0</v>
      </c>
      <c r="S17" s="106">
        <f t="shared" si="9"/>
        <v>3</v>
      </c>
      <c r="T17" s="97">
        <f t="shared" si="1"/>
        <v>2.1582733812949639</v>
      </c>
      <c r="U17" s="97">
        <f t="shared" si="2"/>
        <v>0</v>
      </c>
    </row>
    <row r="18" spans="1:21">
      <c r="A18" s="1" t="s">
        <v>210</v>
      </c>
      <c r="B18" s="1">
        <v>41</v>
      </c>
      <c r="C18" s="1">
        <v>42</v>
      </c>
      <c r="D18" s="1">
        <v>25</v>
      </c>
      <c r="E18" s="1">
        <v>22</v>
      </c>
      <c r="F18" s="1">
        <v>32</v>
      </c>
      <c r="G18" s="1">
        <f t="shared" si="3"/>
        <v>162</v>
      </c>
      <c r="H18" s="1">
        <f t="shared" si="4"/>
        <v>32.4</v>
      </c>
      <c r="I18" s="10">
        <f t="shared" si="5"/>
        <v>0.4</v>
      </c>
      <c r="J18" s="1">
        <v>27</v>
      </c>
      <c r="K18" s="1">
        <v>13</v>
      </c>
      <c r="L18" s="1">
        <f t="shared" si="10"/>
        <v>40</v>
      </c>
      <c r="M18" s="31">
        <f t="shared" si="6"/>
        <v>20</v>
      </c>
      <c r="N18" s="31">
        <f t="shared" si="7"/>
        <v>0</v>
      </c>
      <c r="O18" s="1">
        <f t="shared" si="8"/>
        <v>202</v>
      </c>
      <c r="P18" s="8">
        <f t="shared" si="0"/>
        <v>0.99009900990099009</v>
      </c>
      <c r="Q18" s="31">
        <v>2</v>
      </c>
      <c r="R18" s="31">
        <v>0</v>
      </c>
      <c r="S18" s="106">
        <f t="shared" si="9"/>
        <v>2</v>
      </c>
      <c r="T18" s="97">
        <f t="shared" si="1"/>
        <v>1.2345679012345678</v>
      </c>
      <c r="U18" s="97">
        <f t="shared" si="2"/>
        <v>0</v>
      </c>
    </row>
    <row r="19" spans="1:21">
      <c r="A19" s="1" t="s">
        <v>211</v>
      </c>
      <c r="B19" s="1">
        <v>34</v>
      </c>
      <c r="C19" s="1">
        <v>38</v>
      </c>
      <c r="D19" s="1">
        <v>37</v>
      </c>
      <c r="E19" s="1">
        <v>37</v>
      </c>
      <c r="F19" s="1">
        <v>45</v>
      </c>
      <c r="G19" s="1">
        <f t="shared" si="3"/>
        <v>191</v>
      </c>
      <c r="H19" s="1">
        <f t="shared" si="4"/>
        <v>38.200000000000003</v>
      </c>
      <c r="I19" s="10">
        <f t="shared" si="5"/>
        <v>0.6</v>
      </c>
      <c r="J19" s="1">
        <v>32</v>
      </c>
      <c r="K19" s="1">
        <v>16</v>
      </c>
      <c r="L19" s="1">
        <f t="shared" si="10"/>
        <v>48</v>
      </c>
      <c r="M19" s="31">
        <f t="shared" si="6"/>
        <v>24</v>
      </c>
      <c r="N19" s="31">
        <f t="shared" si="7"/>
        <v>0.5</v>
      </c>
      <c r="O19" s="1">
        <f t="shared" si="8"/>
        <v>239</v>
      </c>
      <c r="P19" s="8">
        <f t="shared" si="0"/>
        <v>1.6736401673640167</v>
      </c>
      <c r="Q19" s="31">
        <v>3</v>
      </c>
      <c r="R19" s="31">
        <v>1</v>
      </c>
      <c r="S19" s="106">
        <f t="shared" si="9"/>
        <v>4</v>
      </c>
      <c r="T19" s="97">
        <f t="shared" si="1"/>
        <v>1.5706806282722512</v>
      </c>
      <c r="U19" s="97">
        <f t="shared" si="2"/>
        <v>2.083333333333333</v>
      </c>
    </row>
    <row r="20" spans="1:21">
      <c r="A20" s="1" t="s">
        <v>212</v>
      </c>
      <c r="B20" s="1">
        <v>47</v>
      </c>
      <c r="C20" s="1">
        <v>34</v>
      </c>
      <c r="D20" s="1">
        <v>42</v>
      </c>
      <c r="E20" s="1">
        <v>29</v>
      </c>
      <c r="F20" s="1">
        <v>48</v>
      </c>
      <c r="G20" s="1">
        <f t="shared" si="3"/>
        <v>200</v>
      </c>
      <c r="H20" s="1">
        <f t="shared" si="4"/>
        <v>40</v>
      </c>
      <c r="I20" s="10">
        <f t="shared" si="5"/>
        <v>1.2</v>
      </c>
      <c r="J20" s="1">
        <v>28</v>
      </c>
      <c r="K20" s="1">
        <v>23</v>
      </c>
      <c r="L20" s="1">
        <f t="shared" si="10"/>
        <v>51</v>
      </c>
      <c r="M20" s="31">
        <f t="shared" si="6"/>
        <v>25.5</v>
      </c>
      <c r="N20" s="31">
        <f t="shared" si="7"/>
        <v>0.5</v>
      </c>
      <c r="O20" s="1">
        <f t="shared" si="8"/>
        <v>251</v>
      </c>
      <c r="P20" s="8">
        <f t="shared" si="0"/>
        <v>2.788844621513944</v>
      </c>
      <c r="Q20" s="31">
        <v>6</v>
      </c>
      <c r="R20" s="31">
        <v>1</v>
      </c>
      <c r="S20" s="106">
        <f t="shared" si="9"/>
        <v>7</v>
      </c>
      <c r="T20" s="97">
        <f t="shared" si="1"/>
        <v>3</v>
      </c>
      <c r="U20" s="97">
        <f t="shared" si="2"/>
        <v>1.9607843137254901</v>
      </c>
    </row>
    <row r="21" spans="1:21">
      <c r="A21" s="1" t="s">
        <v>213</v>
      </c>
      <c r="B21" s="1">
        <v>56</v>
      </c>
      <c r="C21" s="1">
        <v>63</v>
      </c>
      <c r="D21" s="1">
        <v>52</v>
      </c>
      <c r="E21" s="1">
        <v>53</v>
      </c>
      <c r="F21" s="1">
        <v>47</v>
      </c>
      <c r="G21" s="1">
        <f t="shared" si="3"/>
        <v>271</v>
      </c>
      <c r="H21" s="1">
        <f t="shared" si="4"/>
        <v>54.2</v>
      </c>
      <c r="I21" s="10">
        <f t="shared" si="5"/>
        <v>1.6</v>
      </c>
      <c r="J21" s="1">
        <v>27</v>
      </c>
      <c r="K21" s="1">
        <v>26</v>
      </c>
      <c r="L21" s="1">
        <f t="shared" si="10"/>
        <v>53</v>
      </c>
      <c r="M21" s="31">
        <f t="shared" si="6"/>
        <v>26.5</v>
      </c>
      <c r="N21" s="31">
        <f t="shared" si="7"/>
        <v>1</v>
      </c>
      <c r="O21" s="1">
        <f t="shared" si="8"/>
        <v>324</v>
      </c>
      <c r="P21" s="8">
        <f t="shared" si="0"/>
        <v>3.0864197530864197</v>
      </c>
      <c r="Q21" s="31">
        <v>8</v>
      </c>
      <c r="R21" s="31">
        <v>2</v>
      </c>
      <c r="S21" s="106">
        <f t="shared" si="9"/>
        <v>10</v>
      </c>
      <c r="T21" s="97">
        <f t="shared" si="1"/>
        <v>2.9520295202952029</v>
      </c>
      <c r="U21" s="97">
        <f t="shared" si="2"/>
        <v>3.7735849056603774</v>
      </c>
    </row>
    <row r="22" spans="1:21">
      <c r="A22" s="1" t="s">
        <v>214</v>
      </c>
      <c r="B22" s="1">
        <v>45</v>
      </c>
      <c r="C22" s="1">
        <v>40</v>
      </c>
      <c r="D22" s="1">
        <v>36</v>
      </c>
      <c r="E22" s="1">
        <v>34</v>
      </c>
      <c r="F22" s="1">
        <v>30</v>
      </c>
      <c r="G22" s="1">
        <f t="shared" si="3"/>
        <v>185</v>
      </c>
      <c r="H22" s="1">
        <f t="shared" si="4"/>
        <v>37</v>
      </c>
      <c r="I22" s="10">
        <f t="shared" si="5"/>
        <v>0</v>
      </c>
      <c r="J22" s="1">
        <v>33</v>
      </c>
      <c r="K22" s="1">
        <v>21</v>
      </c>
      <c r="L22" s="1">
        <f t="shared" si="10"/>
        <v>54</v>
      </c>
      <c r="M22" s="31">
        <f t="shared" si="6"/>
        <v>27</v>
      </c>
      <c r="N22" s="31">
        <f t="shared" si="7"/>
        <v>0.5</v>
      </c>
      <c r="O22" s="1">
        <f t="shared" si="8"/>
        <v>239</v>
      </c>
      <c r="P22" s="8">
        <f t="shared" si="0"/>
        <v>0.41841004184100417</v>
      </c>
      <c r="Q22" s="31">
        <v>0</v>
      </c>
      <c r="R22" s="31">
        <v>1</v>
      </c>
      <c r="S22" s="106">
        <f t="shared" si="9"/>
        <v>1</v>
      </c>
      <c r="T22" s="97">
        <f t="shared" si="1"/>
        <v>0</v>
      </c>
      <c r="U22" s="97">
        <f t="shared" si="2"/>
        <v>1.8518518518518516</v>
      </c>
    </row>
    <row r="23" spans="1:21">
      <c r="A23" s="1" t="s">
        <v>215</v>
      </c>
      <c r="B23" s="1">
        <v>29</v>
      </c>
      <c r="C23" s="1">
        <v>40</v>
      </c>
      <c r="D23" s="1">
        <v>35</v>
      </c>
      <c r="E23" s="1">
        <v>28</v>
      </c>
      <c r="F23" s="1">
        <v>31</v>
      </c>
      <c r="G23" s="1">
        <f t="shared" si="3"/>
        <v>163</v>
      </c>
      <c r="H23" s="1">
        <f t="shared" si="4"/>
        <v>32.6</v>
      </c>
      <c r="I23" s="10">
        <f t="shared" si="5"/>
        <v>0.8</v>
      </c>
      <c r="J23" s="1">
        <v>26</v>
      </c>
      <c r="K23" s="1">
        <v>13</v>
      </c>
      <c r="L23" s="1">
        <f t="shared" si="10"/>
        <v>39</v>
      </c>
      <c r="M23" s="31">
        <f t="shared" si="6"/>
        <v>19.5</v>
      </c>
      <c r="N23" s="31">
        <f t="shared" si="7"/>
        <v>0</v>
      </c>
      <c r="O23" s="1">
        <f t="shared" si="8"/>
        <v>202</v>
      </c>
      <c r="P23" s="8">
        <f t="shared" si="0"/>
        <v>1.9801980198019802</v>
      </c>
      <c r="Q23" s="31">
        <v>4</v>
      </c>
      <c r="R23" s="31">
        <v>0</v>
      </c>
      <c r="S23" s="106">
        <f t="shared" si="9"/>
        <v>4</v>
      </c>
      <c r="T23" s="97">
        <f t="shared" si="1"/>
        <v>2.4539877300613497</v>
      </c>
      <c r="U23" s="97">
        <f t="shared" si="2"/>
        <v>0</v>
      </c>
    </row>
    <row r="24" spans="1:21">
      <c r="A24" s="1" t="s">
        <v>216</v>
      </c>
      <c r="B24" s="1">
        <v>15</v>
      </c>
      <c r="C24" s="1">
        <v>11</v>
      </c>
      <c r="D24" s="1">
        <v>17</v>
      </c>
      <c r="E24" s="1">
        <v>11</v>
      </c>
      <c r="F24" s="1">
        <v>20</v>
      </c>
      <c r="G24" s="1">
        <f t="shared" si="3"/>
        <v>74</v>
      </c>
      <c r="H24" s="1">
        <f t="shared" si="4"/>
        <v>14.8</v>
      </c>
      <c r="I24" s="10">
        <f t="shared" si="5"/>
        <v>0.2</v>
      </c>
      <c r="J24" s="1">
        <v>23</v>
      </c>
      <c r="K24" s="1">
        <v>11</v>
      </c>
      <c r="L24" s="1">
        <f t="shared" si="10"/>
        <v>34</v>
      </c>
      <c r="M24" s="31">
        <f t="shared" si="6"/>
        <v>17</v>
      </c>
      <c r="N24" s="31">
        <f t="shared" si="7"/>
        <v>0</v>
      </c>
      <c r="O24" s="1">
        <f t="shared" si="8"/>
        <v>108</v>
      </c>
      <c r="P24" s="8">
        <f t="shared" si="0"/>
        <v>0.92592592592592582</v>
      </c>
      <c r="Q24" s="31">
        <v>1</v>
      </c>
      <c r="R24" s="31">
        <v>0</v>
      </c>
      <c r="S24" s="106">
        <f t="shared" si="9"/>
        <v>1</v>
      </c>
      <c r="T24" s="97">
        <f t="shared" si="1"/>
        <v>1.3513513513513513</v>
      </c>
      <c r="U24" s="97">
        <f t="shared" si="2"/>
        <v>0</v>
      </c>
    </row>
    <row r="25" spans="1:21">
      <c r="A25" s="1" t="s">
        <v>217</v>
      </c>
      <c r="B25" s="1">
        <v>9</v>
      </c>
      <c r="C25" s="1">
        <v>10</v>
      </c>
      <c r="D25" s="1">
        <v>9</v>
      </c>
      <c r="E25" s="1">
        <v>15</v>
      </c>
      <c r="F25" s="1">
        <v>13</v>
      </c>
      <c r="G25" s="1">
        <f t="shared" si="3"/>
        <v>56</v>
      </c>
      <c r="H25" s="1">
        <f t="shared" si="4"/>
        <v>11.2</v>
      </c>
      <c r="I25" s="10">
        <f t="shared" si="5"/>
        <v>0.2</v>
      </c>
      <c r="J25" s="1">
        <v>19</v>
      </c>
      <c r="K25" s="1">
        <v>18</v>
      </c>
      <c r="L25" s="1">
        <f t="shared" si="10"/>
        <v>37</v>
      </c>
      <c r="M25" s="31">
        <f t="shared" si="6"/>
        <v>18.5</v>
      </c>
      <c r="N25" s="31">
        <f t="shared" si="7"/>
        <v>1</v>
      </c>
      <c r="O25" s="1">
        <f t="shared" si="8"/>
        <v>93</v>
      </c>
      <c r="P25" s="8">
        <f t="shared" si="0"/>
        <v>3.225806451612903</v>
      </c>
      <c r="Q25" s="31">
        <v>1</v>
      </c>
      <c r="R25" s="31">
        <v>2</v>
      </c>
      <c r="S25" s="106">
        <f t="shared" si="9"/>
        <v>3</v>
      </c>
      <c r="T25" s="97">
        <f t="shared" si="1"/>
        <v>1.7857142857142856</v>
      </c>
      <c r="U25" s="97">
        <f t="shared" si="2"/>
        <v>5.4054054054054053</v>
      </c>
    </row>
    <row r="26" spans="1:21">
      <c r="A26" s="1" t="s">
        <v>218</v>
      </c>
      <c r="B26" s="1">
        <v>11</v>
      </c>
      <c r="C26" s="1">
        <v>8</v>
      </c>
      <c r="D26" s="1">
        <v>13</v>
      </c>
      <c r="E26" s="1">
        <v>6</v>
      </c>
      <c r="F26" s="1">
        <v>10</v>
      </c>
      <c r="G26" s="1">
        <f t="shared" si="3"/>
        <v>48</v>
      </c>
      <c r="H26" s="1">
        <f t="shared" si="4"/>
        <v>9.6</v>
      </c>
      <c r="I26" s="10">
        <f t="shared" si="5"/>
        <v>0.4</v>
      </c>
      <c r="J26" s="1">
        <v>10</v>
      </c>
      <c r="K26" s="1">
        <v>13</v>
      </c>
      <c r="L26" s="1">
        <f t="shared" si="10"/>
        <v>23</v>
      </c>
      <c r="M26" s="31">
        <f t="shared" si="6"/>
        <v>11.5</v>
      </c>
      <c r="N26" s="31">
        <f t="shared" si="7"/>
        <v>0</v>
      </c>
      <c r="O26" s="1">
        <f t="shared" si="8"/>
        <v>71</v>
      </c>
      <c r="P26" s="8">
        <f t="shared" si="0"/>
        <v>2.8169014084507045</v>
      </c>
      <c r="Q26" s="31">
        <v>2</v>
      </c>
      <c r="R26" s="31">
        <v>0</v>
      </c>
      <c r="S26" s="106">
        <f t="shared" si="9"/>
        <v>2</v>
      </c>
      <c r="T26" s="97">
        <f t="shared" si="1"/>
        <v>4.1666666666666661</v>
      </c>
      <c r="U26" s="97">
        <f t="shared" si="2"/>
        <v>0</v>
      </c>
    </row>
    <row r="27" spans="1:21">
      <c r="A27" s="1" t="s">
        <v>219</v>
      </c>
      <c r="B27" s="1">
        <v>4</v>
      </c>
      <c r="C27" s="1">
        <v>4</v>
      </c>
      <c r="D27" s="1">
        <v>8</v>
      </c>
      <c r="E27" s="1">
        <v>2</v>
      </c>
      <c r="F27" s="1">
        <v>6</v>
      </c>
      <c r="G27" s="1">
        <f t="shared" si="3"/>
        <v>24</v>
      </c>
      <c r="H27" s="1">
        <f t="shared" si="4"/>
        <v>4.8</v>
      </c>
      <c r="I27" s="10">
        <f t="shared" si="5"/>
        <v>0.2</v>
      </c>
      <c r="J27" s="1">
        <v>8</v>
      </c>
      <c r="K27" s="1">
        <v>3</v>
      </c>
      <c r="L27" s="1">
        <f t="shared" si="10"/>
        <v>11</v>
      </c>
      <c r="M27" s="31">
        <f t="shared" si="6"/>
        <v>5.5</v>
      </c>
      <c r="N27" s="31">
        <f t="shared" si="7"/>
        <v>0</v>
      </c>
      <c r="O27" s="1">
        <f t="shared" si="8"/>
        <v>35</v>
      </c>
      <c r="P27" s="8">
        <f t="shared" si="0"/>
        <v>2.8571428571428572</v>
      </c>
      <c r="Q27" s="31">
        <v>1</v>
      </c>
      <c r="R27" s="31">
        <v>0</v>
      </c>
      <c r="S27" s="106">
        <f t="shared" si="9"/>
        <v>1</v>
      </c>
      <c r="T27" s="97">
        <f t="shared" si="1"/>
        <v>4.1666666666666661</v>
      </c>
      <c r="U27" s="97">
        <f t="shared" si="2"/>
        <v>0</v>
      </c>
    </row>
    <row r="28" spans="1:21">
      <c r="A28" s="6" t="s">
        <v>6</v>
      </c>
      <c r="B28" s="6">
        <f t="shared" ref="B28:L28" si="11">SUM(B3:B27)</f>
        <v>600</v>
      </c>
      <c r="C28" s="6">
        <f t="shared" si="11"/>
        <v>619</v>
      </c>
      <c r="D28" s="6">
        <f t="shared" si="11"/>
        <v>579</v>
      </c>
      <c r="E28" s="6">
        <f t="shared" si="11"/>
        <v>558</v>
      </c>
      <c r="F28" s="6">
        <f t="shared" si="11"/>
        <v>606</v>
      </c>
      <c r="G28" s="6">
        <f t="shared" si="11"/>
        <v>2962</v>
      </c>
      <c r="H28" s="6">
        <f t="shared" si="11"/>
        <v>592.4</v>
      </c>
      <c r="I28" s="6">
        <f t="shared" si="11"/>
        <v>10.6</v>
      </c>
      <c r="J28" s="6">
        <f t="shared" si="11"/>
        <v>506</v>
      </c>
      <c r="K28" s="6">
        <f t="shared" si="11"/>
        <v>337</v>
      </c>
      <c r="L28" s="6">
        <f t="shared" si="11"/>
        <v>843</v>
      </c>
      <c r="M28" s="6"/>
      <c r="N28" s="6"/>
      <c r="O28" s="6">
        <f>SUM(O3:O27)</f>
        <v>3805</v>
      </c>
      <c r="P28" s="9">
        <f t="shared" si="0"/>
        <v>1.7871222076215505</v>
      </c>
      <c r="Q28" s="32">
        <f>SUM(Q3:Q27)</f>
        <v>53</v>
      </c>
      <c r="R28" s="32">
        <f>SUM(R3:R27)</f>
        <v>15</v>
      </c>
      <c r="S28" s="6">
        <f>SUM(S3:S27)</f>
        <v>68</v>
      </c>
      <c r="T28" s="98">
        <f t="shared" si="1"/>
        <v>1.7893315327481432</v>
      </c>
      <c r="U28" s="98">
        <f t="shared" si="2"/>
        <v>1.7793594306049825</v>
      </c>
    </row>
    <row r="30" spans="1:21">
      <c r="A30" s="17" t="s">
        <v>569</v>
      </c>
    </row>
    <row r="31" spans="1:21" ht="72.5">
      <c r="A31" s="18" t="s">
        <v>334</v>
      </c>
      <c r="B31" s="18" t="s">
        <v>220</v>
      </c>
      <c r="C31" s="18" t="s">
        <v>221</v>
      </c>
      <c r="D31" s="18" t="s">
        <v>222</v>
      </c>
      <c r="E31" s="18" t="s">
        <v>223</v>
      </c>
      <c r="F31" s="18" t="s">
        <v>224</v>
      </c>
      <c r="G31" s="18" t="s">
        <v>192</v>
      </c>
      <c r="H31" s="18" t="s">
        <v>193</v>
      </c>
      <c r="I31" s="18" t="s">
        <v>434</v>
      </c>
      <c r="J31" s="18" t="s">
        <v>225</v>
      </c>
      <c r="K31" s="18" t="s">
        <v>226</v>
      </c>
      <c r="L31" s="18" t="s">
        <v>227</v>
      </c>
      <c r="M31" s="18" t="s">
        <v>194</v>
      </c>
      <c r="N31" s="18" t="s">
        <v>435</v>
      </c>
      <c r="O31" s="18" t="s">
        <v>195</v>
      </c>
      <c r="P31" s="18" t="s">
        <v>228</v>
      </c>
      <c r="Q31" s="18" t="s">
        <v>436</v>
      </c>
      <c r="R31" s="18" t="s">
        <v>437</v>
      </c>
      <c r="S31" s="18" t="s">
        <v>5</v>
      </c>
      <c r="T31" s="18" t="s">
        <v>438</v>
      </c>
      <c r="U31" s="18" t="s">
        <v>439</v>
      </c>
    </row>
    <row r="32" spans="1:21">
      <c r="A32" s="1" t="s">
        <v>196</v>
      </c>
      <c r="B32" s="1">
        <v>0</v>
      </c>
      <c r="C32" s="1">
        <v>1</v>
      </c>
      <c r="D32" s="1">
        <v>5</v>
      </c>
      <c r="E32" s="1">
        <v>7</v>
      </c>
      <c r="F32" s="1">
        <v>2</v>
      </c>
      <c r="G32" s="1">
        <f>SUM(B32:F32)</f>
        <v>15</v>
      </c>
      <c r="H32" s="1">
        <f>G32/5</f>
        <v>3</v>
      </c>
      <c r="I32" s="10">
        <f>Q32/5</f>
        <v>0</v>
      </c>
      <c r="J32" s="1">
        <v>4</v>
      </c>
      <c r="K32" s="1">
        <v>4</v>
      </c>
      <c r="L32" s="1">
        <f>SUM(J32:K32)</f>
        <v>8</v>
      </c>
      <c r="M32" s="31">
        <f>L32/2</f>
        <v>4</v>
      </c>
      <c r="N32" s="31">
        <f>R32/2</f>
        <v>0</v>
      </c>
      <c r="O32" s="1">
        <f>G32+L32</f>
        <v>23</v>
      </c>
      <c r="P32" s="8">
        <f t="shared" ref="P32:P57" si="12">S32/O32*100</f>
        <v>0</v>
      </c>
      <c r="Q32" s="31">
        <v>0</v>
      </c>
      <c r="R32" s="31">
        <v>0</v>
      </c>
      <c r="S32" s="106">
        <f>SUM(Q32:R32)</f>
        <v>0</v>
      </c>
      <c r="T32" s="97">
        <f t="shared" ref="T32:T57" si="13">Q32/G32*100</f>
        <v>0</v>
      </c>
      <c r="U32" s="97">
        <f t="shared" ref="U32:U57" si="14">R32/L32*100</f>
        <v>0</v>
      </c>
    </row>
    <row r="33" spans="1:21">
      <c r="A33" s="1" t="s">
        <v>197</v>
      </c>
      <c r="B33" s="1">
        <v>1</v>
      </c>
      <c r="C33" s="1">
        <v>4</v>
      </c>
      <c r="D33" s="1">
        <v>1</v>
      </c>
      <c r="E33" s="1">
        <v>0</v>
      </c>
      <c r="F33" s="1">
        <v>3</v>
      </c>
      <c r="G33" s="1">
        <f t="shared" ref="G33:G56" si="15">SUM(B33:F33)</f>
        <v>9</v>
      </c>
      <c r="H33" s="1">
        <f t="shared" ref="H33:H56" si="16">G33/5</f>
        <v>1.8</v>
      </c>
      <c r="I33" s="10">
        <f t="shared" ref="I33:I56" si="17">Q33/5</f>
        <v>0.2</v>
      </c>
      <c r="J33" s="1">
        <v>12</v>
      </c>
      <c r="K33" s="1">
        <v>7</v>
      </c>
      <c r="L33" s="1">
        <f>SUM(J33:K33)</f>
        <v>19</v>
      </c>
      <c r="M33" s="31">
        <f t="shared" ref="M33:M56" si="18">L33/2</f>
        <v>9.5</v>
      </c>
      <c r="N33" s="31">
        <f t="shared" ref="N33:N56" si="19">R33/2</f>
        <v>0</v>
      </c>
      <c r="O33" s="1">
        <f t="shared" ref="O33:O56" si="20">G33+L33</f>
        <v>28</v>
      </c>
      <c r="P33" s="8">
        <f t="shared" si="12"/>
        <v>3.5714285714285712</v>
      </c>
      <c r="Q33" s="31">
        <v>1</v>
      </c>
      <c r="R33" s="31">
        <v>0</v>
      </c>
      <c r="S33" s="106">
        <f t="shared" ref="S33:S57" si="21">SUM(Q33:R33)</f>
        <v>1</v>
      </c>
      <c r="T33" s="97">
        <f t="shared" si="13"/>
        <v>11.111111111111111</v>
      </c>
      <c r="U33" s="97">
        <f t="shared" si="14"/>
        <v>0</v>
      </c>
    </row>
    <row r="34" spans="1:21">
      <c r="A34" s="1" t="s">
        <v>315</v>
      </c>
      <c r="B34" s="1">
        <v>2</v>
      </c>
      <c r="C34" s="1">
        <v>0</v>
      </c>
      <c r="D34" s="1">
        <v>1</v>
      </c>
      <c r="E34" s="1">
        <v>4</v>
      </c>
      <c r="F34" s="1">
        <v>1</v>
      </c>
      <c r="G34" s="1">
        <f t="shared" si="15"/>
        <v>8</v>
      </c>
      <c r="H34" s="1">
        <f t="shared" si="16"/>
        <v>1.6</v>
      </c>
      <c r="I34" s="10">
        <f t="shared" si="17"/>
        <v>0</v>
      </c>
      <c r="J34" s="1">
        <v>7</v>
      </c>
      <c r="K34" s="1">
        <v>5</v>
      </c>
      <c r="L34" s="1">
        <f t="shared" ref="L34:L56" si="22">SUM(J34:K34)</f>
        <v>12</v>
      </c>
      <c r="M34" s="31">
        <f t="shared" si="18"/>
        <v>6</v>
      </c>
      <c r="N34" s="31">
        <f t="shared" si="19"/>
        <v>0.5</v>
      </c>
      <c r="O34" s="1">
        <f t="shared" si="20"/>
        <v>20</v>
      </c>
      <c r="P34" s="8">
        <f t="shared" si="12"/>
        <v>5</v>
      </c>
      <c r="Q34" s="31">
        <v>0</v>
      </c>
      <c r="R34" s="31">
        <v>1</v>
      </c>
      <c r="S34" s="106">
        <f t="shared" si="21"/>
        <v>1</v>
      </c>
      <c r="T34" s="97">
        <f t="shared" si="13"/>
        <v>0</v>
      </c>
      <c r="U34" s="97">
        <f t="shared" si="14"/>
        <v>8.3333333333333321</v>
      </c>
    </row>
    <row r="35" spans="1:21">
      <c r="A35" s="1" t="s">
        <v>198</v>
      </c>
      <c r="B35" s="1">
        <v>0</v>
      </c>
      <c r="C35" s="1">
        <v>3</v>
      </c>
      <c r="D35" s="1">
        <v>1</v>
      </c>
      <c r="E35" s="1">
        <v>1</v>
      </c>
      <c r="F35" s="1">
        <v>2</v>
      </c>
      <c r="G35" s="1">
        <f t="shared" si="15"/>
        <v>7</v>
      </c>
      <c r="H35" s="1">
        <f t="shared" si="16"/>
        <v>1.4</v>
      </c>
      <c r="I35" s="10">
        <f t="shared" si="17"/>
        <v>0</v>
      </c>
      <c r="J35" s="1">
        <v>5</v>
      </c>
      <c r="K35" s="1">
        <v>3</v>
      </c>
      <c r="L35" s="1">
        <f t="shared" si="22"/>
        <v>8</v>
      </c>
      <c r="M35" s="31">
        <f t="shared" si="18"/>
        <v>4</v>
      </c>
      <c r="N35" s="31">
        <f t="shared" si="19"/>
        <v>0</v>
      </c>
      <c r="O35" s="1">
        <f t="shared" si="20"/>
        <v>15</v>
      </c>
      <c r="P35" s="8">
        <f t="shared" si="12"/>
        <v>0</v>
      </c>
      <c r="Q35" s="31">
        <v>0</v>
      </c>
      <c r="R35" s="31">
        <v>0</v>
      </c>
      <c r="S35" s="106">
        <f t="shared" si="21"/>
        <v>0</v>
      </c>
      <c r="T35" s="97">
        <f t="shared" si="13"/>
        <v>0</v>
      </c>
      <c r="U35" s="97">
        <f t="shared" si="14"/>
        <v>0</v>
      </c>
    </row>
    <row r="36" spans="1:21">
      <c r="A36" s="1" t="s">
        <v>199</v>
      </c>
      <c r="B36" s="1">
        <v>0</v>
      </c>
      <c r="C36" s="1">
        <v>1</v>
      </c>
      <c r="D36" s="1">
        <v>0</v>
      </c>
      <c r="E36" s="1">
        <v>0</v>
      </c>
      <c r="F36" s="1">
        <v>2</v>
      </c>
      <c r="G36" s="1">
        <f t="shared" si="15"/>
        <v>3</v>
      </c>
      <c r="H36" s="1">
        <f t="shared" si="16"/>
        <v>0.6</v>
      </c>
      <c r="I36" s="10">
        <f t="shared" si="17"/>
        <v>0</v>
      </c>
      <c r="J36" s="1">
        <v>5</v>
      </c>
      <c r="K36" s="1">
        <v>6</v>
      </c>
      <c r="L36" s="1">
        <f t="shared" si="22"/>
        <v>11</v>
      </c>
      <c r="M36" s="31">
        <f t="shared" si="18"/>
        <v>5.5</v>
      </c>
      <c r="N36" s="31">
        <f t="shared" si="19"/>
        <v>0</v>
      </c>
      <c r="O36" s="1">
        <f t="shared" si="20"/>
        <v>14</v>
      </c>
      <c r="P36" s="8">
        <f t="shared" si="12"/>
        <v>0</v>
      </c>
      <c r="Q36" s="31">
        <v>0</v>
      </c>
      <c r="R36" s="31">
        <v>0</v>
      </c>
      <c r="S36" s="106">
        <f t="shared" si="21"/>
        <v>0</v>
      </c>
      <c r="T36" s="97">
        <f t="shared" si="13"/>
        <v>0</v>
      </c>
      <c r="U36" s="97">
        <f t="shared" si="14"/>
        <v>0</v>
      </c>
    </row>
    <row r="37" spans="1:21">
      <c r="A37" s="1" t="s">
        <v>200</v>
      </c>
      <c r="B37" s="1">
        <v>3</v>
      </c>
      <c r="C37" s="1">
        <v>1</v>
      </c>
      <c r="D37" s="1">
        <v>3</v>
      </c>
      <c r="E37" s="1">
        <v>3</v>
      </c>
      <c r="F37" s="1">
        <v>2</v>
      </c>
      <c r="G37" s="1">
        <f t="shared" si="15"/>
        <v>12</v>
      </c>
      <c r="H37" s="1">
        <f t="shared" si="16"/>
        <v>2.4</v>
      </c>
      <c r="I37" s="10">
        <f t="shared" si="17"/>
        <v>0</v>
      </c>
      <c r="J37" s="1">
        <v>2</v>
      </c>
      <c r="K37" s="1">
        <v>2</v>
      </c>
      <c r="L37" s="1">
        <f t="shared" si="22"/>
        <v>4</v>
      </c>
      <c r="M37" s="31">
        <f t="shared" si="18"/>
        <v>2</v>
      </c>
      <c r="N37" s="31">
        <f t="shared" si="19"/>
        <v>0</v>
      </c>
      <c r="O37" s="1">
        <f t="shared" si="20"/>
        <v>16</v>
      </c>
      <c r="P37" s="8">
        <f t="shared" si="12"/>
        <v>0</v>
      </c>
      <c r="Q37" s="31">
        <v>0</v>
      </c>
      <c r="R37" s="31">
        <v>0</v>
      </c>
      <c r="S37" s="106">
        <f t="shared" si="21"/>
        <v>0</v>
      </c>
      <c r="T37" s="97">
        <f t="shared" si="13"/>
        <v>0</v>
      </c>
      <c r="U37" s="97">
        <f t="shared" si="14"/>
        <v>0</v>
      </c>
    </row>
    <row r="38" spans="1:21">
      <c r="A38" s="1" t="s">
        <v>201</v>
      </c>
      <c r="B38" s="1">
        <v>2</v>
      </c>
      <c r="C38" s="1">
        <v>5</v>
      </c>
      <c r="D38" s="1">
        <v>2</v>
      </c>
      <c r="E38" s="1">
        <v>3</v>
      </c>
      <c r="F38" s="1">
        <v>0</v>
      </c>
      <c r="G38" s="1">
        <f t="shared" si="15"/>
        <v>12</v>
      </c>
      <c r="H38" s="1">
        <f t="shared" si="16"/>
        <v>2.4</v>
      </c>
      <c r="I38" s="10">
        <f t="shared" si="17"/>
        <v>0</v>
      </c>
      <c r="J38" s="1">
        <v>6</v>
      </c>
      <c r="K38" s="1">
        <v>4</v>
      </c>
      <c r="L38" s="1">
        <f t="shared" si="22"/>
        <v>10</v>
      </c>
      <c r="M38" s="31">
        <f t="shared" si="18"/>
        <v>5</v>
      </c>
      <c r="N38" s="31">
        <f t="shared" si="19"/>
        <v>0</v>
      </c>
      <c r="O38" s="1">
        <f t="shared" si="20"/>
        <v>22</v>
      </c>
      <c r="P38" s="8">
        <f t="shared" si="12"/>
        <v>0</v>
      </c>
      <c r="Q38" s="31">
        <v>0</v>
      </c>
      <c r="R38" s="31">
        <v>0</v>
      </c>
      <c r="S38" s="106">
        <f t="shared" si="21"/>
        <v>0</v>
      </c>
      <c r="T38" s="97">
        <f t="shared" si="13"/>
        <v>0</v>
      </c>
      <c r="U38" s="97">
        <f t="shared" si="14"/>
        <v>0</v>
      </c>
    </row>
    <row r="39" spans="1:21">
      <c r="A39" s="1" t="s">
        <v>202</v>
      </c>
      <c r="B39" s="1">
        <v>8</v>
      </c>
      <c r="C39" s="1">
        <v>4</v>
      </c>
      <c r="D39" s="1">
        <v>7</v>
      </c>
      <c r="E39" s="1">
        <v>5</v>
      </c>
      <c r="F39" s="1">
        <v>7</v>
      </c>
      <c r="G39" s="1">
        <f t="shared" si="15"/>
        <v>31</v>
      </c>
      <c r="H39" s="1">
        <f t="shared" si="16"/>
        <v>6.2</v>
      </c>
      <c r="I39" s="10">
        <f t="shared" si="17"/>
        <v>0</v>
      </c>
      <c r="J39" s="1">
        <v>5</v>
      </c>
      <c r="K39" s="1">
        <v>1</v>
      </c>
      <c r="L39" s="1">
        <f t="shared" si="22"/>
        <v>6</v>
      </c>
      <c r="M39" s="31">
        <f t="shared" si="18"/>
        <v>3</v>
      </c>
      <c r="N39" s="31">
        <f t="shared" si="19"/>
        <v>0.5</v>
      </c>
      <c r="O39" s="1">
        <f t="shared" si="20"/>
        <v>37</v>
      </c>
      <c r="P39" s="8">
        <f t="shared" si="12"/>
        <v>2.7027027027027026</v>
      </c>
      <c r="Q39" s="31">
        <v>0</v>
      </c>
      <c r="R39" s="31">
        <v>1</v>
      </c>
      <c r="S39" s="106">
        <f t="shared" si="21"/>
        <v>1</v>
      </c>
      <c r="T39" s="97">
        <f t="shared" si="13"/>
        <v>0</v>
      </c>
      <c r="U39" s="97">
        <f t="shared" si="14"/>
        <v>16.666666666666664</v>
      </c>
    </row>
    <row r="40" spans="1:21">
      <c r="A40" s="1" t="s">
        <v>203</v>
      </c>
      <c r="B40" s="1">
        <v>24</v>
      </c>
      <c r="C40" s="1">
        <v>27</v>
      </c>
      <c r="D40" s="1">
        <v>23</v>
      </c>
      <c r="E40" s="1">
        <v>22</v>
      </c>
      <c r="F40" s="1">
        <v>19</v>
      </c>
      <c r="G40" s="1">
        <f t="shared" si="15"/>
        <v>115</v>
      </c>
      <c r="H40" s="1">
        <f t="shared" si="16"/>
        <v>23</v>
      </c>
      <c r="I40" s="10">
        <f t="shared" si="17"/>
        <v>0.2</v>
      </c>
      <c r="J40" s="1">
        <v>4</v>
      </c>
      <c r="K40" s="1">
        <v>3</v>
      </c>
      <c r="L40" s="1">
        <f t="shared" si="22"/>
        <v>7</v>
      </c>
      <c r="M40" s="31">
        <f t="shared" si="18"/>
        <v>3.5</v>
      </c>
      <c r="N40" s="31">
        <f t="shared" si="19"/>
        <v>0</v>
      </c>
      <c r="O40" s="1">
        <f t="shared" si="20"/>
        <v>122</v>
      </c>
      <c r="P40" s="8">
        <f t="shared" si="12"/>
        <v>0.81967213114754101</v>
      </c>
      <c r="Q40" s="31">
        <v>1</v>
      </c>
      <c r="R40" s="31">
        <v>0</v>
      </c>
      <c r="S40" s="106">
        <f t="shared" si="21"/>
        <v>1</v>
      </c>
      <c r="T40" s="97">
        <f t="shared" si="13"/>
        <v>0.86956521739130432</v>
      </c>
      <c r="U40" s="97">
        <f t="shared" si="14"/>
        <v>0</v>
      </c>
    </row>
    <row r="41" spans="1:21">
      <c r="A41" s="1" t="s">
        <v>204</v>
      </c>
      <c r="B41" s="1">
        <v>35</v>
      </c>
      <c r="C41" s="1">
        <v>25</v>
      </c>
      <c r="D41" s="1">
        <v>22</v>
      </c>
      <c r="E41" s="1">
        <v>23</v>
      </c>
      <c r="F41" s="1">
        <v>26</v>
      </c>
      <c r="G41" s="1">
        <f t="shared" si="15"/>
        <v>131</v>
      </c>
      <c r="H41" s="1">
        <f t="shared" si="16"/>
        <v>26.2</v>
      </c>
      <c r="I41" s="10">
        <f t="shared" si="17"/>
        <v>0</v>
      </c>
      <c r="J41" s="1">
        <v>12</v>
      </c>
      <c r="K41" s="1">
        <v>5</v>
      </c>
      <c r="L41" s="1">
        <f t="shared" si="22"/>
        <v>17</v>
      </c>
      <c r="M41" s="31">
        <f t="shared" si="18"/>
        <v>8.5</v>
      </c>
      <c r="N41" s="31">
        <f t="shared" si="19"/>
        <v>0</v>
      </c>
      <c r="O41" s="1">
        <f t="shared" si="20"/>
        <v>148</v>
      </c>
      <c r="P41" s="8">
        <f t="shared" si="12"/>
        <v>0</v>
      </c>
      <c r="Q41" s="31">
        <v>0</v>
      </c>
      <c r="R41" s="31">
        <v>0</v>
      </c>
      <c r="S41" s="106">
        <f t="shared" si="21"/>
        <v>0</v>
      </c>
      <c r="T41" s="97">
        <f t="shared" si="13"/>
        <v>0</v>
      </c>
      <c r="U41" s="97">
        <f t="shared" si="14"/>
        <v>0</v>
      </c>
    </row>
    <row r="42" spans="1:21">
      <c r="A42" s="1" t="s">
        <v>205</v>
      </c>
      <c r="B42" s="1">
        <v>14</v>
      </c>
      <c r="C42" s="1">
        <v>24</v>
      </c>
      <c r="D42" s="1">
        <v>20</v>
      </c>
      <c r="E42" s="1">
        <v>21</v>
      </c>
      <c r="F42" s="1">
        <v>13</v>
      </c>
      <c r="G42" s="1">
        <f t="shared" si="15"/>
        <v>92</v>
      </c>
      <c r="H42" s="1">
        <f t="shared" si="16"/>
        <v>18.399999999999999</v>
      </c>
      <c r="I42" s="10">
        <f t="shared" si="17"/>
        <v>0</v>
      </c>
      <c r="J42" s="1">
        <v>9</v>
      </c>
      <c r="K42" s="1">
        <v>6</v>
      </c>
      <c r="L42" s="1">
        <f t="shared" si="22"/>
        <v>15</v>
      </c>
      <c r="M42" s="31">
        <f t="shared" si="18"/>
        <v>7.5</v>
      </c>
      <c r="N42" s="31">
        <f t="shared" si="19"/>
        <v>0</v>
      </c>
      <c r="O42" s="1">
        <f t="shared" si="20"/>
        <v>107</v>
      </c>
      <c r="P42" s="8">
        <f t="shared" si="12"/>
        <v>0</v>
      </c>
      <c r="Q42" s="31">
        <v>0</v>
      </c>
      <c r="R42" s="31">
        <v>0</v>
      </c>
      <c r="S42" s="106">
        <f t="shared" si="21"/>
        <v>0</v>
      </c>
      <c r="T42" s="97">
        <f t="shared" si="13"/>
        <v>0</v>
      </c>
      <c r="U42" s="97">
        <f t="shared" si="14"/>
        <v>0</v>
      </c>
    </row>
    <row r="43" spans="1:21">
      <c r="A43" s="1" t="s">
        <v>206</v>
      </c>
      <c r="B43" s="1">
        <v>14</v>
      </c>
      <c r="C43" s="1">
        <v>20</v>
      </c>
      <c r="D43" s="1">
        <v>14</v>
      </c>
      <c r="E43" s="1">
        <v>15</v>
      </c>
      <c r="F43" s="1">
        <v>22</v>
      </c>
      <c r="G43" s="1">
        <f t="shared" si="15"/>
        <v>85</v>
      </c>
      <c r="H43" s="1">
        <f t="shared" si="16"/>
        <v>17</v>
      </c>
      <c r="I43" s="10">
        <f t="shared" si="17"/>
        <v>0.2</v>
      </c>
      <c r="J43" s="1">
        <v>15</v>
      </c>
      <c r="K43" s="1">
        <v>6</v>
      </c>
      <c r="L43" s="1">
        <f t="shared" si="22"/>
        <v>21</v>
      </c>
      <c r="M43" s="31">
        <f t="shared" si="18"/>
        <v>10.5</v>
      </c>
      <c r="N43" s="31">
        <f t="shared" si="19"/>
        <v>0</v>
      </c>
      <c r="O43" s="1">
        <f t="shared" si="20"/>
        <v>106</v>
      </c>
      <c r="P43" s="8">
        <f t="shared" si="12"/>
        <v>0.94339622641509435</v>
      </c>
      <c r="Q43" s="31">
        <v>1</v>
      </c>
      <c r="R43" s="31">
        <v>0</v>
      </c>
      <c r="S43" s="106">
        <f t="shared" si="21"/>
        <v>1</v>
      </c>
      <c r="T43" s="97">
        <f t="shared" si="13"/>
        <v>1.1764705882352942</v>
      </c>
      <c r="U43" s="97">
        <f t="shared" si="14"/>
        <v>0</v>
      </c>
    </row>
    <row r="44" spans="1:21">
      <c r="A44" s="1" t="s">
        <v>207</v>
      </c>
      <c r="B44" s="1">
        <v>27</v>
      </c>
      <c r="C44" s="1">
        <v>19</v>
      </c>
      <c r="D44" s="1">
        <v>16</v>
      </c>
      <c r="E44" s="1">
        <v>11</v>
      </c>
      <c r="F44" s="1">
        <v>22</v>
      </c>
      <c r="G44" s="1">
        <f t="shared" si="15"/>
        <v>95</v>
      </c>
      <c r="H44" s="1">
        <f t="shared" si="16"/>
        <v>19</v>
      </c>
      <c r="I44" s="10">
        <f t="shared" si="17"/>
        <v>0</v>
      </c>
      <c r="J44" s="1">
        <v>18</v>
      </c>
      <c r="K44" s="1">
        <v>13</v>
      </c>
      <c r="L44" s="1">
        <f t="shared" si="22"/>
        <v>31</v>
      </c>
      <c r="M44" s="31">
        <f t="shared" si="18"/>
        <v>15.5</v>
      </c>
      <c r="N44" s="31">
        <f t="shared" si="19"/>
        <v>0</v>
      </c>
      <c r="O44" s="1">
        <f t="shared" si="20"/>
        <v>126</v>
      </c>
      <c r="P44" s="8">
        <f t="shared" si="12"/>
        <v>0</v>
      </c>
      <c r="Q44" s="31">
        <v>0</v>
      </c>
      <c r="R44" s="31">
        <v>0</v>
      </c>
      <c r="S44" s="106">
        <f t="shared" si="21"/>
        <v>0</v>
      </c>
      <c r="T44" s="97">
        <f t="shared" si="13"/>
        <v>0</v>
      </c>
      <c r="U44" s="97">
        <f t="shared" si="14"/>
        <v>0</v>
      </c>
    </row>
    <row r="45" spans="1:21">
      <c r="A45" s="1" t="s">
        <v>208</v>
      </c>
      <c r="B45" s="1">
        <v>13</v>
      </c>
      <c r="C45" s="1">
        <v>21</v>
      </c>
      <c r="D45" s="1">
        <v>29</v>
      </c>
      <c r="E45" s="1">
        <v>21</v>
      </c>
      <c r="F45" s="1">
        <v>28</v>
      </c>
      <c r="G45" s="1">
        <f t="shared" si="15"/>
        <v>112</v>
      </c>
      <c r="H45" s="1">
        <f t="shared" si="16"/>
        <v>22.4</v>
      </c>
      <c r="I45" s="10">
        <f t="shared" si="17"/>
        <v>0</v>
      </c>
      <c r="J45" s="1">
        <v>16</v>
      </c>
      <c r="K45" s="1">
        <v>13</v>
      </c>
      <c r="L45" s="1">
        <f t="shared" si="22"/>
        <v>29</v>
      </c>
      <c r="M45" s="31">
        <f t="shared" si="18"/>
        <v>14.5</v>
      </c>
      <c r="N45" s="31">
        <f t="shared" si="19"/>
        <v>0</v>
      </c>
      <c r="O45" s="1">
        <f t="shared" si="20"/>
        <v>141</v>
      </c>
      <c r="P45" s="8">
        <f t="shared" si="12"/>
        <v>0</v>
      </c>
      <c r="Q45" s="31">
        <v>0</v>
      </c>
      <c r="R45" s="31">
        <v>0</v>
      </c>
      <c r="S45" s="106">
        <f t="shared" si="21"/>
        <v>0</v>
      </c>
      <c r="T45" s="97">
        <f t="shared" si="13"/>
        <v>0</v>
      </c>
      <c r="U45" s="97">
        <f t="shared" si="14"/>
        <v>0</v>
      </c>
    </row>
    <row r="46" spans="1:21">
      <c r="A46" s="1" t="s">
        <v>209</v>
      </c>
      <c r="B46" s="1">
        <v>16</v>
      </c>
      <c r="C46" s="1">
        <v>11</v>
      </c>
      <c r="D46" s="1">
        <v>17</v>
      </c>
      <c r="E46" s="1">
        <v>18</v>
      </c>
      <c r="F46" s="1">
        <v>20</v>
      </c>
      <c r="G46" s="1">
        <f t="shared" si="15"/>
        <v>82</v>
      </c>
      <c r="H46" s="1">
        <f t="shared" si="16"/>
        <v>16.399999999999999</v>
      </c>
      <c r="I46" s="10">
        <f t="shared" si="17"/>
        <v>0.2</v>
      </c>
      <c r="J46" s="1">
        <v>13</v>
      </c>
      <c r="K46" s="1">
        <v>7</v>
      </c>
      <c r="L46" s="1">
        <f t="shared" si="22"/>
        <v>20</v>
      </c>
      <c r="M46" s="31">
        <f t="shared" si="18"/>
        <v>10</v>
      </c>
      <c r="N46" s="31">
        <f t="shared" si="19"/>
        <v>0</v>
      </c>
      <c r="O46" s="1">
        <f t="shared" si="20"/>
        <v>102</v>
      </c>
      <c r="P46" s="8">
        <f t="shared" si="12"/>
        <v>0.98039215686274506</v>
      </c>
      <c r="Q46" s="31">
        <v>1</v>
      </c>
      <c r="R46" s="31">
        <v>0</v>
      </c>
      <c r="S46" s="106">
        <f t="shared" si="21"/>
        <v>1</v>
      </c>
      <c r="T46" s="97">
        <f t="shared" si="13"/>
        <v>1.2195121951219512</v>
      </c>
      <c r="U46" s="97">
        <f t="shared" si="14"/>
        <v>0</v>
      </c>
    </row>
    <row r="47" spans="1:21">
      <c r="A47" s="1" t="s">
        <v>210</v>
      </c>
      <c r="B47" s="1">
        <v>22</v>
      </c>
      <c r="C47" s="1">
        <v>26</v>
      </c>
      <c r="D47" s="1">
        <v>13</v>
      </c>
      <c r="E47" s="1">
        <v>13</v>
      </c>
      <c r="F47" s="1">
        <v>16</v>
      </c>
      <c r="G47" s="1">
        <f t="shared" si="15"/>
        <v>90</v>
      </c>
      <c r="H47" s="1">
        <f t="shared" si="16"/>
        <v>18</v>
      </c>
      <c r="I47" s="10">
        <f t="shared" si="17"/>
        <v>0.2</v>
      </c>
      <c r="J47" s="1">
        <v>11</v>
      </c>
      <c r="K47" s="1">
        <v>3</v>
      </c>
      <c r="L47" s="1">
        <f t="shared" si="22"/>
        <v>14</v>
      </c>
      <c r="M47" s="31">
        <f t="shared" si="18"/>
        <v>7</v>
      </c>
      <c r="N47" s="31">
        <f t="shared" si="19"/>
        <v>0</v>
      </c>
      <c r="O47" s="1">
        <f t="shared" si="20"/>
        <v>104</v>
      </c>
      <c r="P47" s="8">
        <f t="shared" si="12"/>
        <v>0.96153846153846156</v>
      </c>
      <c r="Q47" s="31">
        <v>1</v>
      </c>
      <c r="R47" s="31">
        <v>0</v>
      </c>
      <c r="S47" s="106">
        <f t="shared" si="21"/>
        <v>1</v>
      </c>
      <c r="T47" s="97">
        <f t="shared" si="13"/>
        <v>1.1111111111111112</v>
      </c>
      <c r="U47" s="97">
        <f t="shared" si="14"/>
        <v>0</v>
      </c>
    </row>
    <row r="48" spans="1:21">
      <c r="A48" s="1" t="s">
        <v>211</v>
      </c>
      <c r="B48" s="1">
        <v>17</v>
      </c>
      <c r="C48" s="1">
        <v>19</v>
      </c>
      <c r="D48" s="1">
        <v>22</v>
      </c>
      <c r="E48" s="1">
        <v>22</v>
      </c>
      <c r="F48" s="1">
        <v>22</v>
      </c>
      <c r="G48" s="1">
        <f t="shared" si="15"/>
        <v>102</v>
      </c>
      <c r="H48" s="1">
        <f t="shared" si="16"/>
        <v>20.399999999999999</v>
      </c>
      <c r="I48" s="10">
        <f t="shared" si="17"/>
        <v>0.4</v>
      </c>
      <c r="J48" s="1">
        <v>18</v>
      </c>
      <c r="K48" s="1">
        <v>9</v>
      </c>
      <c r="L48" s="1">
        <f t="shared" si="22"/>
        <v>27</v>
      </c>
      <c r="M48" s="31">
        <f t="shared" si="18"/>
        <v>13.5</v>
      </c>
      <c r="N48" s="31">
        <f t="shared" si="19"/>
        <v>0</v>
      </c>
      <c r="O48" s="1">
        <f t="shared" si="20"/>
        <v>129</v>
      </c>
      <c r="P48" s="8">
        <f t="shared" si="12"/>
        <v>1.5503875968992249</v>
      </c>
      <c r="Q48" s="31">
        <v>2</v>
      </c>
      <c r="R48" s="31">
        <v>0</v>
      </c>
      <c r="S48" s="106">
        <f t="shared" si="21"/>
        <v>2</v>
      </c>
      <c r="T48" s="97">
        <f t="shared" si="13"/>
        <v>1.9607843137254901</v>
      </c>
      <c r="U48" s="97">
        <f t="shared" si="14"/>
        <v>0</v>
      </c>
    </row>
    <row r="49" spans="1:21">
      <c r="A49" s="1" t="s">
        <v>212</v>
      </c>
      <c r="B49" s="1">
        <v>24</v>
      </c>
      <c r="C49" s="1">
        <v>19</v>
      </c>
      <c r="D49" s="1">
        <v>21</v>
      </c>
      <c r="E49" s="1">
        <v>9</v>
      </c>
      <c r="F49" s="1">
        <v>22</v>
      </c>
      <c r="G49" s="1">
        <f t="shared" si="15"/>
        <v>95</v>
      </c>
      <c r="H49" s="1">
        <f t="shared" si="16"/>
        <v>19</v>
      </c>
      <c r="I49" s="10">
        <f t="shared" si="17"/>
        <v>0.4</v>
      </c>
      <c r="J49" s="1">
        <v>15</v>
      </c>
      <c r="K49" s="1">
        <v>8</v>
      </c>
      <c r="L49" s="1">
        <f t="shared" si="22"/>
        <v>23</v>
      </c>
      <c r="M49" s="31">
        <f t="shared" si="18"/>
        <v>11.5</v>
      </c>
      <c r="N49" s="31">
        <f t="shared" si="19"/>
        <v>0</v>
      </c>
      <c r="O49" s="1">
        <f t="shared" si="20"/>
        <v>118</v>
      </c>
      <c r="P49" s="8">
        <f t="shared" si="12"/>
        <v>1.6949152542372881</v>
      </c>
      <c r="Q49" s="31">
        <v>2</v>
      </c>
      <c r="R49" s="31">
        <v>0</v>
      </c>
      <c r="S49" s="106">
        <f t="shared" si="21"/>
        <v>2</v>
      </c>
      <c r="T49" s="97">
        <f t="shared" si="13"/>
        <v>2.1052631578947367</v>
      </c>
      <c r="U49" s="97">
        <f t="shared" si="14"/>
        <v>0</v>
      </c>
    </row>
    <row r="50" spans="1:21">
      <c r="A50" s="1" t="s">
        <v>213</v>
      </c>
      <c r="B50" s="1">
        <v>20</v>
      </c>
      <c r="C50" s="1">
        <v>30</v>
      </c>
      <c r="D50" s="1">
        <v>23</v>
      </c>
      <c r="E50" s="1">
        <v>23</v>
      </c>
      <c r="F50" s="1">
        <v>22</v>
      </c>
      <c r="G50" s="1">
        <f t="shared" si="15"/>
        <v>118</v>
      </c>
      <c r="H50" s="1">
        <f t="shared" si="16"/>
        <v>23.6</v>
      </c>
      <c r="I50" s="10">
        <f t="shared" si="17"/>
        <v>0.2</v>
      </c>
      <c r="J50" s="1">
        <v>12</v>
      </c>
      <c r="K50" s="1">
        <v>12</v>
      </c>
      <c r="L50" s="1">
        <f t="shared" si="22"/>
        <v>24</v>
      </c>
      <c r="M50" s="31">
        <f t="shared" si="18"/>
        <v>12</v>
      </c>
      <c r="N50" s="31">
        <f t="shared" si="19"/>
        <v>0</v>
      </c>
      <c r="O50" s="1">
        <f t="shared" si="20"/>
        <v>142</v>
      </c>
      <c r="P50" s="8">
        <f t="shared" si="12"/>
        <v>0.70422535211267612</v>
      </c>
      <c r="Q50" s="31">
        <v>1</v>
      </c>
      <c r="R50" s="31">
        <v>0</v>
      </c>
      <c r="S50" s="106">
        <f t="shared" si="21"/>
        <v>1</v>
      </c>
      <c r="T50" s="97">
        <f t="shared" si="13"/>
        <v>0.84745762711864403</v>
      </c>
      <c r="U50" s="97">
        <f t="shared" si="14"/>
        <v>0</v>
      </c>
    </row>
    <row r="51" spans="1:21">
      <c r="A51" s="1" t="s">
        <v>214</v>
      </c>
      <c r="B51" s="1">
        <v>24</v>
      </c>
      <c r="C51" s="1">
        <v>25</v>
      </c>
      <c r="D51" s="1">
        <v>29</v>
      </c>
      <c r="E51" s="1">
        <v>14</v>
      </c>
      <c r="F51" s="1">
        <v>14</v>
      </c>
      <c r="G51" s="1">
        <f t="shared" si="15"/>
        <v>106</v>
      </c>
      <c r="H51" s="1">
        <f t="shared" si="16"/>
        <v>21.2</v>
      </c>
      <c r="I51" s="10">
        <f t="shared" si="17"/>
        <v>0</v>
      </c>
      <c r="J51" s="1">
        <v>17</v>
      </c>
      <c r="K51" s="1">
        <v>10</v>
      </c>
      <c r="L51" s="1">
        <f t="shared" si="22"/>
        <v>27</v>
      </c>
      <c r="M51" s="31">
        <f t="shared" si="18"/>
        <v>13.5</v>
      </c>
      <c r="N51" s="31">
        <f t="shared" si="19"/>
        <v>0</v>
      </c>
      <c r="O51" s="1">
        <f t="shared" si="20"/>
        <v>133</v>
      </c>
      <c r="P51" s="8">
        <f t="shared" si="12"/>
        <v>0</v>
      </c>
      <c r="Q51" s="31">
        <v>0</v>
      </c>
      <c r="R51" s="31">
        <v>0</v>
      </c>
      <c r="S51" s="106">
        <f t="shared" si="21"/>
        <v>0</v>
      </c>
      <c r="T51" s="97">
        <f t="shared" si="13"/>
        <v>0</v>
      </c>
      <c r="U51" s="97">
        <f t="shared" si="14"/>
        <v>0</v>
      </c>
    </row>
    <row r="52" spans="1:21">
      <c r="A52" s="1" t="s">
        <v>215</v>
      </c>
      <c r="B52" s="1">
        <v>21</v>
      </c>
      <c r="C52" s="1">
        <v>24</v>
      </c>
      <c r="D52" s="1">
        <v>19</v>
      </c>
      <c r="E52" s="1">
        <v>17</v>
      </c>
      <c r="F52" s="1">
        <v>20</v>
      </c>
      <c r="G52" s="1">
        <f t="shared" si="15"/>
        <v>101</v>
      </c>
      <c r="H52" s="1">
        <f t="shared" si="16"/>
        <v>20.2</v>
      </c>
      <c r="I52" s="10">
        <f t="shared" si="17"/>
        <v>0.4</v>
      </c>
      <c r="J52" s="1">
        <v>13</v>
      </c>
      <c r="K52" s="1">
        <v>7</v>
      </c>
      <c r="L52" s="1">
        <f t="shared" si="22"/>
        <v>20</v>
      </c>
      <c r="M52" s="31">
        <f t="shared" si="18"/>
        <v>10</v>
      </c>
      <c r="N52" s="31">
        <f t="shared" si="19"/>
        <v>0</v>
      </c>
      <c r="O52" s="1">
        <f t="shared" si="20"/>
        <v>121</v>
      </c>
      <c r="P52" s="8">
        <f t="shared" si="12"/>
        <v>1.6528925619834711</v>
      </c>
      <c r="Q52" s="31">
        <v>2</v>
      </c>
      <c r="R52" s="31">
        <v>0</v>
      </c>
      <c r="S52" s="106">
        <f t="shared" si="21"/>
        <v>2</v>
      </c>
      <c r="T52" s="97">
        <f t="shared" si="13"/>
        <v>1.9801980198019802</v>
      </c>
      <c r="U52" s="97">
        <f t="shared" si="14"/>
        <v>0</v>
      </c>
    </row>
    <row r="53" spans="1:21">
      <c r="A53" s="1" t="s">
        <v>216</v>
      </c>
      <c r="B53" s="1">
        <v>6</v>
      </c>
      <c r="C53" s="1">
        <v>8</v>
      </c>
      <c r="D53" s="1">
        <v>11</v>
      </c>
      <c r="E53" s="1">
        <v>8</v>
      </c>
      <c r="F53" s="1">
        <v>11</v>
      </c>
      <c r="G53" s="1">
        <f t="shared" si="15"/>
        <v>44</v>
      </c>
      <c r="H53" s="1">
        <f t="shared" si="16"/>
        <v>8.8000000000000007</v>
      </c>
      <c r="I53" s="10">
        <f t="shared" si="17"/>
        <v>0.2</v>
      </c>
      <c r="J53" s="1">
        <v>10</v>
      </c>
      <c r="K53" s="1">
        <v>8</v>
      </c>
      <c r="L53" s="1">
        <f t="shared" si="22"/>
        <v>18</v>
      </c>
      <c r="M53" s="31">
        <f t="shared" si="18"/>
        <v>9</v>
      </c>
      <c r="N53" s="31">
        <f t="shared" si="19"/>
        <v>0</v>
      </c>
      <c r="O53" s="1">
        <f t="shared" si="20"/>
        <v>62</v>
      </c>
      <c r="P53" s="8">
        <f t="shared" si="12"/>
        <v>1.6129032258064515</v>
      </c>
      <c r="Q53" s="31">
        <v>1</v>
      </c>
      <c r="R53" s="31">
        <v>0</v>
      </c>
      <c r="S53" s="106">
        <f t="shared" si="21"/>
        <v>1</v>
      </c>
      <c r="T53" s="97">
        <f t="shared" si="13"/>
        <v>2.2727272727272729</v>
      </c>
      <c r="U53" s="97">
        <f t="shared" si="14"/>
        <v>0</v>
      </c>
    </row>
    <row r="54" spans="1:21">
      <c r="A54" s="1" t="s">
        <v>217</v>
      </c>
      <c r="B54" s="1">
        <v>4</v>
      </c>
      <c r="C54" s="1">
        <v>6</v>
      </c>
      <c r="D54" s="1">
        <v>6</v>
      </c>
      <c r="E54" s="1">
        <v>10</v>
      </c>
      <c r="F54" s="1">
        <v>7</v>
      </c>
      <c r="G54" s="1">
        <f t="shared" si="15"/>
        <v>33</v>
      </c>
      <c r="H54" s="1">
        <f t="shared" si="16"/>
        <v>6.6</v>
      </c>
      <c r="I54" s="10">
        <f t="shared" si="17"/>
        <v>0</v>
      </c>
      <c r="J54" s="1">
        <v>12</v>
      </c>
      <c r="K54" s="1">
        <v>6</v>
      </c>
      <c r="L54" s="1">
        <f t="shared" si="22"/>
        <v>18</v>
      </c>
      <c r="M54" s="31">
        <f t="shared" si="18"/>
        <v>9</v>
      </c>
      <c r="N54" s="31">
        <f t="shared" si="19"/>
        <v>0.5</v>
      </c>
      <c r="O54" s="1">
        <f t="shared" si="20"/>
        <v>51</v>
      </c>
      <c r="P54" s="8">
        <f t="shared" si="12"/>
        <v>1.9607843137254901</v>
      </c>
      <c r="Q54" s="31">
        <v>0</v>
      </c>
      <c r="R54" s="31">
        <v>1</v>
      </c>
      <c r="S54" s="106">
        <f t="shared" si="21"/>
        <v>1</v>
      </c>
      <c r="T54" s="97">
        <f t="shared" si="13"/>
        <v>0</v>
      </c>
      <c r="U54" s="97">
        <f t="shared" si="14"/>
        <v>5.5555555555555554</v>
      </c>
    </row>
    <row r="55" spans="1:21">
      <c r="A55" s="1" t="s">
        <v>218</v>
      </c>
      <c r="B55" s="1">
        <v>6</v>
      </c>
      <c r="C55" s="1">
        <v>4</v>
      </c>
      <c r="D55" s="1">
        <v>8</v>
      </c>
      <c r="E55" s="1">
        <v>4</v>
      </c>
      <c r="F55" s="1">
        <v>3</v>
      </c>
      <c r="G55" s="1">
        <f t="shared" si="15"/>
        <v>25</v>
      </c>
      <c r="H55" s="1">
        <f t="shared" si="16"/>
        <v>5</v>
      </c>
      <c r="I55" s="10">
        <f t="shared" si="17"/>
        <v>0.4</v>
      </c>
      <c r="J55" s="1">
        <v>3</v>
      </c>
      <c r="K55" s="1">
        <v>8</v>
      </c>
      <c r="L55" s="1">
        <f t="shared" si="22"/>
        <v>11</v>
      </c>
      <c r="M55" s="31">
        <f t="shared" si="18"/>
        <v>5.5</v>
      </c>
      <c r="N55" s="31">
        <f t="shared" si="19"/>
        <v>0</v>
      </c>
      <c r="O55" s="1">
        <f t="shared" si="20"/>
        <v>36</v>
      </c>
      <c r="P55" s="8">
        <f t="shared" si="12"/>
        <v>5.5555555555555554</v>
      </c>
      <c r="Q55" s="31">
        <v>2</v>
      </c>
      <c r="R55" s="31">
        <v>0</v>
      </c>
      <c r="S55" s="106">
        <f t="shared" si="21"/>
        <v>2</v>
      </c>
      <c r="T55" s="97">
        <f t="shared" si="13"/>
        <v>8</v>
      </c>
      <c r="U55" s="97">
        <f t="shared" si="14"/>
        <v>0</v>
      </c>
    </row>
    <row r="56" spans="1:21">
      <c r="A56" s="1" t="s">
        <v>219</v>
      </c>
      <c r="B56" s="1">
        <v>1</v>
      </c>
      <c r="C56" s="1">
        <v>3</v>
      </c>
      <c r="D56" s="1">
        <v>6</v>
      </c>
      <c r="E56" s="1">
        <v>1</v>
      </c>
      <c r="F56" s="1">
        <v>4</v>
      </c>
      <c r="G56" s="1">
        <f t="shared" si="15"/>
        <v>15</v>
      </c>
      <c r="H56" s="1">
        <f t="shared" si="16"/>
        <v>3</v>
      </c>
      <c r="I56" s="10">
        <f t="shared" si="17"/>
        <v>0</v>
      </c>
      <c r="J56" s="1">
        <v>6</v>
      </c>
      <c r="K56" s="1">
        <v>1</v>
      </c>
      <c r="L56" s="1">
        <f t="shared" si="22"/>
        <v>7</v>
      </c>
      <c r="M56" s="31">
        <f t="shared" si="18"/>
        <v>3.5</v>
      </c>
      <c r="N56" s="31">
        <f t="shared" si="19"/>
        <v>0</v>
      </c>
      <c r="O56" s="1">
        <f t="shared" si="20"/>
        <v>22</v>
      </c>
      <c r="P56" s="8">
        <f t="shared" si="12"/>
        <v>0</v>
      </c>
      <c r="Q56" s="31">
        <v>0</v>
      </c>
      <c r="R56" s="31">
        <v>0</v>
      </c>
      <c r="S56" s="106">
        <f t="shared" si="21"/>
        <v>0</v>
      </c>
      <c r="T56" s="97">
        <f t="shared" si="13"/>
        <v>0</v>
      </c>
      <c r="U56" s="97">
        <f t="shared" si="14"/>
        <v>0</v>
      </c>
    </row>
    <row r="57" spans="1:21">
      <c r="A57" s="6" t="s">
        <v>6</v>
      </c>
      <c r="B57" s="6">
        <f t="shared" ref="B57:G57" si="23">SUM(B32:B56)</f>
        <v>304</v>
      </c>
      <c r="C57" s="6">
        <f t="shared" si="23"/>
        <v>330</v>
      </c>
      <c r="D57" s="6">
        <f t="shared" si="23"/>
        <v>319</v>
      </c>
      <c r="E57" s="6">
        <f t="shared" si="23"/>
        <v>275</v>
      </c>
      <c r="F57" s="6">
        <f t="shared" si="23"/>
        <v>310</v>
      </c>
      <c r="G57" s="6">
        <f t="shared" si="23"/>
        <v>1538</v>
      </c>
      <c r="H57" s="6"/>
      <c r="I57" s="6"/>
      <c r="J57" s="6">
        <f>SUM(J32:J56)</f>
        <v>250</v>
      </c>
      <c r="K57" s="6">
        <f>SUM(K32:K56)</f>
        <v>157</v>
      </c>
      <c r="L57" s="6">
        <f>SUM(L32:L56)</f>
        <v>407</v>
      </c>
      <c r="M57" s="32"/>
      <c r="N57" s="6"/>
      <c r="O57" s="6">
        <f>SUM(O32:O56)</f>
        <v>1945</v>
      </c>
      <c r="P57" s="9">
        <f t="shared" si="12"/>
        <v>0.92544987146529567</v>
      </c>
      <c r="Q57" s="32">
        <f>SUM(Q32:Q56)</f>
        <v>15</v>
      </c>
      <c r="R57" s="32">
        <f>SUM(R32:R56)</f>
        <v>3</v>
      </c>
      <c r="S57" s="107">
        <f t="shared" si="21"/>
        <v>18</v>
      </c>
      <c r="T57" s="9">
        <f t="shared" si="13"/>
        <v>0.97529258777633299</v>
      </c>
      <c r="U57" s="9">
        <f t="shared" si="14"/>
        <v>0.73710073710073709</v>
      </c>
    </row>
    <row r="59" spans="1:21">
      <c r="A59" s="1" t="s">
        <v>460</v>
      </c>
    </row>
    <row r="60" spans="1:21">
      <c r="I60" s="106"/>
    </row>
    <row r="61" spans="1:21">
      <c r="I61" s="106"/>
    </row>
    <row r="62" spans="1:21">
      <c r="I62" s="106"/>
    </row>
    <row r="63" spans="1:21">
      <c r="I63" s="106"/>
    </row>
    <row r="64" spans="1:21">
      <c r="I64" s="106"/>
    </row>
    <row r="65" spans="9:9">
      <c r="I65" s="106"/>
    </row>
    <row r="66" spans="9:9">
      <c r="I66" s="106"/>
    </row>
    <row r="67" spans="9:9">
      <c r="I67" s="106"/>
    </row>
    <row r="68" spans="9:9">
      <c r="I68" s="106"/>
    </row>
    <row r="69" spans="9:9">
      <c r="I69" s="106"/>
    </row>
    <row r="70" spans="9:9">
      <c r="I70" s="106"/>
    </row>
    <row r="71" spans="9:9">
      <c r="I71" s="106"/>
    </row>
    <row r="72" spans="9:9">
      <c r="I72" s="106"/>
    </row>
    <row r="73" spans="9:9">
      <c r="I73" s="106"/>
    </row>
    <row r="74" spans="9:9">
      <c r="I74" s="106"/>
    </row>
    <row r="75" spans="9:9">
      <c r="I75" s="106"/>
    </row>
    <row r="76" spans="9:9">
      <c r="I76" s="106"/>
    </row>
    <row r="77" spans="9:9">
      <c r="I77" s="106"/>
    </row>
    <row r="78" spans="9:9">
      <c r="I78" s="106"/>
    </row>
    <row r="79" spans="9:9">
      <c r="I79" s="106"/>
    </row>
    <row r="80" spans="9:9">
      <c r="I80" s="106"/>
    </row>
    <row r="81" spans="9:9">
      <c r="I81" s="106"/>
    </row>
    <row r="82" spans="9:9">
      <c r="I82" s="106"/>
    </row>
    <row r="83" spans="9:9">
      <c r="I83" s="106"/>
    </row>
    <row r="84" spans="9:9">
      <c r="I84" s="10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90" zoomScaleNormal="90" workbookViewId="0">
      <selection activeCell="E1" sqref="E1"/>
    </sheetView>
  </sheetViews>
  <sheetFormatPr defaultColWidth="9.1796875" defaultRowHeight="14.5"/>
  <cols>
    <col min="1" max="1" width="33.453125" style="1" customWidth="1"/>
    <col min="2" max="2" width="8.7265625" style="36" customWidth="1"/>
    <col min="3" max="3" width="9.36328125" style="36" customWidth="1"/>
    <col min="4" max="4" width="11.36328125" style="36" customWidth="1"/>
    <col min="5" max="5" width="9.7265625" style="36" customWidth="1"/>
    <col min="6" max="6" width="8.7265625" style="36" customWidth="1"/>
    <col min="7" max="7" width="10" style="36" customWidth="1"/>
    <col min="8" max="8" width="9.1796875" style="36" bestFit="1" customWidth="1"/>
    <col min="9" max="9" width="9.26953125" style="1" customWidth="1"/>
    <col min="10" max="10" width="10" style="1" bestFit="1" customWidth="1"/>
    <col min="11" max="11" width="13.81640625" style="1" bestFit="1" customWidth="1"/>
    <col min="12" max="12" width="9.1796875" style="36"/>
    <col min="13" max="13" width="13.81640625" style="36" customWidth="1"/>
    <col min="14" max="14" width="19.36328125" style="36" customWidth="1"/>
    <col min="15" max="15" width="8.453125" style="36" bestFit="1" customWidth="1"/>
    <col min="16" max="16" width="9.1796875" style="36" bestFit="1" customWidth="1"/>
    <col min="17" max="17" width="9.453125" style="36" customWidth="1"/>
    <col min="18" max="18" width="7.54296875" style="36" customWidth="1"/>
    <col min="19" max="19" width="8.453125" style="1" bestFit="1" customWidth="1"/>
    <col min="20" max="20" width="7" style="1" customWidth="1"/>
    <col min="21" max="21" width="9.1796875" style="1" customWidth="1"/>
    <col min="22" max="22" width="8.54296875" style="1" bestFit="1" customWidth="1"/>
    <col min="23" max="23" width="10" style="1" bestFit="1" customWidth="1"/>
    <col min="24" max="24" width="13.1796875" style="1" bestFit="1" customWidth="1"/>
    <col min="25" max="16384" width="9.1796875" style="1"/>
  </cols>
  <sheetData>
    <row r="1" spans="1:24">
      <c r="A1" s="17" t="s">
        <v>571</v>
      </c>
      <c r="I1" s="36"/>
      <c r="J1" s="36"/>
      <c r="L1" s="1"/>
      <c r="N1" s="17" t="s">
        <v>572</v>
      </c>
      <c r="S1" s="36"/>
      <c r="T1" s="36"/>
      <c r="U1" s="36"/>
      <c r="V1" s="36"/>
      <c r="W1" s="36"/>
    </row>
    <row r="2" spans="1:24" ht="19" customHeight="1">
      <c r="A2" s="173" t="s">
        <v>229</v>
      </c>
      <c r="B2" s="168" t="s">
        <v>3</v>
      </c>
      <c r="C2" s="168"/>
      <c r="D2" s="168" t="s">
        <v>4</v>
      </c>
      <c r="E2" s="168"/>
      <c r="F2" s="168" t="s">
        <v>5</v>
      </c>
      <c r="G2" s="168"/>
      <c r="H2" s="169" t="s">
        <v>230</v>
      </c>
      <c r="I2" s="169" t="s">
        <v>0</v>
      </c>
      <c r="J2" s="169" t="s">
        <v>231</v>
      </c>
      <c r="K2" s="169" t="s">
        <v>430</v>
      </c>
      <c r="L2" s="1"/>
      <c r="M2" s="1"/>
      <c r="N2" s="173" t="s">
        <v>229</v>
      </c>
      <c r="O2" s="168" t="s">
        <v>3</v>
      </c>
      <c r="P2" s="168"/>
      <c r="Q2" s="168" t="s">
        <v>4</v>
      </c>
      <c r="R2" s="168"/>
      <c r="S2" s="168" t="s">
        <v>5</v>
      </c>
      <c r="T2" s="168"/>
      <c r="U2" s="169" t="s">
        <v>230</v>
      </c>
      <c r="V2" s="169" t="s">
        <v>0</v>
      </c>
      <c r="W2" s="169" t="s">
        <v>231</v>
      </c>
      <c r="X2" s="169" t="s">
        <v>430</v>
      </c>
    </row>
    <row r="3" spans="1:24">
      <c r="A3" s="174"/>
      <c r="B3" s="81" t="s">
        <v>431</v>
      </c>
      <c r="C3" s="81" t="s">
        <v>427</v>
      </c>
      <c r="D3" s="81" t="s">
        <v>431</v>
      </c>
      <c r="E3" s="81" t="s">
        <v>427</v>
      </c>
      <c r="F3" s="81" t="s">
        <v>431</v>
      </c>
      <c r="G3" s="81" t="s">
        <v>427</v>
      </c>
      <c r="H3" s="170"/>
      <c r="I3" s="170"/>
      <c r="J3" s="170"/>
      <c r="K3" s="170"/>
      <c r="L3" s="1"/>
      <c r="M3" s="1"/>
      <c r="N3" s="174"/>
      <c r="O3" s="81" t="s">
        <v>431</v>
      </c>
      <c r="P3" s="81" t="s">
        <v>427</v>
      </c>
      <c r="Q3" s="81" t="s">
        <v>431</v>
      </c>
      <c r="R3" s="81" t="s">
        <v>427</v>
      </c>
      <c r="S3" s="81" t="s">
        <v>431</v>
      </c>
      <c r="T3" s="81" t="s">
        <v>427</v>
      </c>
      <c r="U3" s="170"/>
      <c r="V3" s="170"/>
      <c r="W3" s="170"/>
      <c r="X3" s="170"/>
    </row>
    <row r="4" spans="1:24">
      <c r="A4" s="70" t="s">
        <v>335</v>
      </c>
      <c r="B4" s="76">
        <v>2484</v>
      </c>
      <c r="C4" s="77">
        <v>65.282522996057821</v>
      </c>
      <c r="D4" s="76">
        <v>3144</v>
      </c>
      <c r="E4" s="77">
        <v>60.496440253992688</v>
      </c>
      <c r="F4" s="76">
        <v>20</v>
      </c>
      <c r="G4" s="77">
        <v>29.411764705882355</v>
      </c>
      <c r="H4" s="71">
        <v>0.80515297906602246</v>
      </c>
      <c r="I4" s="71">
        <v>126.57004830917874</v>
      </c>
      <c r="J4" s="71">
        <v>127.37520128824478</v>
      </c>
      <c r="K4" s="72">
        <v>190105.56</v>
      </c>
      <c r="L4" s="1"/>
      <c r="M4" s="1"/>
      <c r="N4" s="70" t="s">
        <v>335</v>
      </c>
      <c r="O4" s="76">
        <v>1767</v>
      </c>
      <c r="P4" s="77">
        <v>90.848329048843198</v>
      </c>
      <c r="Q4" s="76">
        <v>2207</v>
      </c>
      <c r="R4" s="77">
        <v>88.28</v>
      </c>
      <c r="S4" s="76">
        <v>11</v>
      </c>
      <c r="T4" s="77">
        <v>61.111111111111114</v>
      </c>
      <c r="U4" s="71">
        <v>0.62252405206564798</v>
      </c>
      <c r="V4" s="71">
        <v>124.90096208262591</v>
      </c>
      <c r="W4" s="71">
        <v>125.52348613469158</v>
      </c>
      <c r="X4" s="72">
        <v>129133.485</v>
      </c>
    </row>
    <row r="5" spans="1:24">
      <c r="A5" s="70" t="s">
        <v>336</v>
      </c>
      <c r="B5" s="76">
        <v>214</v>
      </c>
      <c r="C5" s="77">
        <v>5.624178712220762</v>
      </c>
      <c r="D5" s="76">
        <v>293</v>
      </c>
      <c r="E5" s="77">
        <v>5.6378680007696751</v>
      </c>
      <c r="F5" s="76">
        <v>3</v>
      </c>
      <c r="G5" s="77">
        <v>4.4117647058823533</v>
      </c>
      <c r="H5" s="71">
        <v>1.4018691588785046</v>
      </c>
      <c r="I5" s="71">
        <v>136.9158878504673</v>
      </c>
      <c r="J5" s="71">
        <v>138.3177570093458</v>
      </c>
      <c r="K5" s="72">
        <v>19233.141</v>
      </c>
      <c r="L5" s="1"/>
      <c r="M5" s="1"/>
      <c r="N5" s="70" t="s">
        <v>336</v>
      </c>
      <c r="O5" s="76">
        <v>0</v>
      </c>
      <c r="P5" s="77">
        <v>0</v>
      </c>
      <c r="Q5" s="76">
        <v>0</v>
      </c>
      <c r="R5" s="77">
        <v>0</v>
      </c>
      <c r="S5" s="76">
        <v>0</v>
      </c>
      <c r="T5" s="77">
        <v>0</v>
      </c>
      <c r="U5" s="71">
        <v>0</v>
      </c>
      <c r="V5" s="71">
        <v>0</v>
      </c>
      <c r="W5" s="71">
        <v>0</v>
      </c>
      <c r="X5" s="72">
        <v>0</v>
      </c>
    </row>
    <row r="6" spans="1:24">
      <c r="A6" s="70" t="s">
        <v>337</v>
      </c>
      <c r="B6" s="76">
        <v>70</v>
      </c>
      <c r="C6" s="77">
        <v>1.8396846254927726</v>
      </c>
      <c r="D6" s="76">
        <v>108</v>
      </c>
      <c r="E6" s="77">
        <v>2.0781219934577639</v>
      </c>
      <c r="F6" s="76">
        <v>2</v>
      </c>
      <c r="G6" s="77">
        <v>2.9411764705882351</v>
      </c>
      <c r="H6" s="71">
        <v>2.8571428571428572</v>
      </c>
      <c r="I6" s="71">
        <v>154.28571428571431</v>
      </c>
      <c r="J6" s="71">
        <v>157.14285714285714</v>
      </c>
      <c r="K6" s="72">
        <v>8336.652</v>
      </c>
      <c r="L6" s="1"/>
      <c r="M6" s="1"/>
      <c r="N6" s="70" t="s">
        <v>337</v>
      </c>
      <c r="O6" s="76">
        <v>0</v>
      </c>
      <c r="P6" s="77">
        <v>0</v>
      </c>
      <c r="Q6" s="76">
        <v>0</v>
      </c>
      <c r="R6" s="77">
        <v>0</v>
      </c>
      <c r="S6" s="76">
        <v>0</v>
      </c>
      <c r="T6" s="77">
        <v>0</v>
      </c>
      <c r="U6" s="71">
        <v>0</v>
      </c>
      <c r="V6" s="71">
        <v>0</v>
      </c>
      <c r="W6" s="71">
        <v>0</v>
      </c>
      <c r="X6" s="72">
        <v>0</v>
      </c>
    </row>
    <row r="7" spans="1:24">
      <c r="A7" s="70" t="s">
        <v>341</v>
      </c>
      <c r="B7" s="76">
        <v>174</v>
      </c>
      <c r="C7" s="77">
        <v>4.5729303547963207</v>
      </c>
      <c r="D7" s="76">
        <v>233</v>
      </c>
      <c r="E7" s="77">
        <v>4.483355782182028</v>
      </c>
      <c r="F7" s="76">
        <v>7</v>
      </c>
      <c r="G7" s="77">
        <v>10.294117647058822</v>
      </c>
      <c r="H7" s="71">
        <v>4.0229885057471266</v>
      </c>
      <c r="I7" s="71">
        <v>133.90804597701148</v>
      </c>
      <c r="J7" s="71">
        <v>137.93103448275863</v>
      </c>
      <c r="K7" s="72">
        <v>22276.521000000001</v>
      </c>
      <c r="L7" s="1"/>
      <c r="M7" s="1"/>
      <c r="N7" s="70" t="s">
        <v>341</v>
      </c>
      <c r="O7" s="76">
        <v>12</v>
      </c>
      <c r="P7" s="77">
        <v>0.61696658097686374</v>
      </c>
      <c r="Q7" s="76">
        <v>18</v>
      </c>
      <c r="R7" s="77">
        <v>0.72</v>
      </c>
      <c r="S7" s="76">
        <v>0</v>
      </c>
      <c r="T7" s="77">
        <v>0</v>
      </c>
      <c r="U7" s="71">
        <v>0</v>
      </c>
      <c r="V7" s="71">
        <v>150</v>
      </c>
      <c r="W7" s="71">
        <v>150</v>
      </c>
      <c r="X7" s="72">
        <v>891.774</v>
      </c>
    </row>
    <row r="8" spans="1:24">
      <c r="A8" s="70" t="s">
        <v>37</v>
      </c>
      <c r="B8" s="76">
        <v>404</v>
      </c>
      <c r="C8" s="77">
        <v>10.617608409986859</v>
      </c>
      <c r="D8" s="76">
        <v>609</v>
      </c>
      <c r="E8" s="77">
        <v>11.718299018664615</v>
      </c>
      <c r="F8" s="76">
        <v>16</v>
      </c>
      <c r="G8" s="77">
        <v>23.52941176470588</v>
      </c>
      <c r="H8" s="71">
        <v>3.9603960396039604</v>
      </c>
      <c r="I8" s="71">
        <v>150.74257425742573</v>
      </c>
      <c r="J8" s="71">
        <v>154.70297029702971</v>
      </c>
      <c r="K8" s="72">
        <v>54213.555</v>
      </c>
      <c r="L8" s="1"/>
      <c r="M8" s="1"/>
      <c r="N8" s="70" t="s">
        <v>37</v>
      </c>
      <c r="O8" s="76">
        <v>6</v>
      </c>
      <c r="P8" s="77">
        <v>0.30848329048843187</v>
      </c>
      <c r="Q8" s="76">
        <v>6</v>
      </c>
      <c r="R8" s="77">
        <v>0.24</v>
      </c>
      <c r="S8" s="76">
        <v>0</v>
      </c>
      <c r="T8" s="77">
        <v>0</v>
      </c>
      <c r="U8" s="71">
        <v>0</v>
      </c>
      <c r="V8" s="71">
        <v>100</v>
      </c>
      <c r="W8" s="71">
        <v>100</v>
      </c>
      <c r="X8" s="72">
        <v>319.23</v>
      </c>
    </row>
    <row r="9" spans="1:24">
      <c r="A9" s="70" t="s">
        <v>406</v>
      </c>
      <c r="B9" s="76">
        <v>98</v>
      </c>
      <c r="C9" s="77">
        <v>2.5755584756898817</v>
      </c>
      <c r="D9" s="76">
        <v>155</v>
      </c>
      <c r="E9" s="77">
        <v>2.9824898980180872</v>
      </c>
      <c r="F9" s="76">
        <v>2</v>
      </c>
      <c r="G9" s="77">
        <v>2.9411764705882351</v>
      </c>
      <c r="H9" s="71">
        <v>2.0408163265306123</v>
      </c>
      <c r="I9" s="71">
        <v>158.16326530612247</v>
      </c>
      <c r="J9" s="71">
        <v>160.20408163265304</v>
      </c>
      <c r="K9" s="72">
        <v>10628.553</v>
      </c>
      <c r="L9" s="1"/>
      <c r="M9" s="1"/>
      <c r="N9" s="70" t="s">
        <v>406</v>
      </c>
      <c r="O9" s="76">
        <v>1</v>
      </c>
      <c r="P9" s="77">
        <v>5.1413881748071974E-2</v>
      </c>
      <c r="Q9" s="76">
        <v>1</v>
      </c>
      <c r="R9" s="77">
        <v>0.04</v>
      </c>
      <c r="S9" s="76">
        <v>0</v>
      </c>
      <c r="T9" s="77">
        <v>0</v>
      </c>
      <c r="U9" s="71">
        <v>0</v>
      </c>
      <c r="V9" s="71">
        <v>100</v>
      </c>
      <c r="W9" s="71">
        <v>100</v>
      </c>
      <c r="X9" s="72">
        <v>0</v>
      </c>
    </row>
    <row r="10" spans="1:24">
      <c r="A10" s="70" t="s">
        <v>303</v>
      </c>
      <c r="B10" s="76">
        <v>361</v>
      </c>
      <c r="C10" s="77">
        <v>9.4875164257555848</v>
      </c>
      <c r="D10" s="76">
        <v>655</v>
      </c>
      <c r="E10" s="77">
        <v>12.603425052915144</v>
      </c>
      <c r="F10" s="76">
        <v>18</v>
      </c>
      <c r="G10" s="77">
        <v>26.47058823529412</v>
      </c>
      <c r="H10" s="71">
        <v>4.986149584487535</v>
      </c>
      <c r="I10" s="71">
        <v>181.44044321329639</v>
      </c>
      <c r="J10" s="71">
        <v>186.42659279778394</v>
      </c>
      <c r="K10" s="72">
        <v>58691.211000000003</v>
      </c>
      <c r="L10" s="1"/>
      <c r="M10" s="1"/>
      <c r="N10" s="70" t="s">
        <v>303</v>
      </c>
      <c r="O10" s="76">
        <v>159</v>
      </c>
      <c r="P10" s="77">
        <v>8.1748071979434442</v>
      </c>
      <c r="Q10" s="76">
        <v>268</v>
      </c>
      <c r="R10" s="77">
        <v>10.72</v>
      </c>
      <c r="S10" s="76">
        <v>7</v>
      </c>
      <c r="T10" s="77">
        <v>38.888888888888893</v>
      </c>
      <c r="U10" s="71">
        <v>4.4025157232704402</v>
      </c>
      <c r="V10" s="71">
        <v>168.55345911949686</v>
      </c>
      <c r="W10" s="71">
        <v>172.95597484276729</v>
      </c>
      <c r="X10" s="72">
        <v>23589.396000000001</v>
      </c>
    </row>
    <row r="11" spans="1:24">
      <c r="A11" s="73" t="s">
        <v>6</v>
      </c>
      <c r="B11" s="78">
        <v>3805</v>
      </c>
      <c r="C11" s="79">
        <v>100</v>
      </c>
      <c r="D11" s="78">
        <v>5197</v>
      </c>
      <c r="E11" s="79">
        <v>100</v>
      </c>
      <c r="F11" s="80">
        <v>68</v>
      </c>
      <c r="G11" s="79">
        <v>100</v>
      </c>
      <c r="H11" s="75">
        <v>1.7871222076215505</v>
      </c>
      <c r="I11" s="75">
        <v>136.58344283837056</v>
      </c>
      <c r="J11" s="75">
        <v>138.37056504599212</v>
      </c>
      <c r="K11" s="74">
        <v>363485.19300000003</v>
      </c>
      <c r="L11" s="1"/>
      <c r="M11" s="1"/>
      <c r="N11" s="73" t="s">
        <v>6</v>
      </c>
      <c r="O11" s="78">
        <v>1945</v>
      </c>
      <c r="P11" s="79">
        <v>100</v>
      </c>
      <c r="Q11" s="78">
        <v>2500</v>
      </c>
      <c r="R11" s="79">
        <v>100</v>
      </c>
      <c r="S11" s="80">
        <v>18</v>
      </c>
      <c r="T11" s="79">
        <v>100</v>
      </c>
      <c r="U11" s="75">
        <v>0.92544987146529567</v>
      </c>
      <c r="V11" s="75">
        <v>128.53470437017995</v>
      </c>
      <c r="W11" s="75">
        <v>129.46015424164526</v>
      </c>
      <c r="X11" s="74">
        <v>153987.09</v>
      </c>
    </row>
    <row r="12" spans="1:24">
      <c r="B12" s="58"/>
      <c r="I12" s="36"/>
      <c r="J12" s="36"/>
      <c r="K12" s="36"/>
      <c r="L12" s="1"/>
      <c r="M12" s="1"/>
      <c r="N12" s="1"/>
      <c r="S12" s="36"/>
      <c r="T12" s="36"/>
      <c r="U12" s="36"/>
      <c r="V12" s="36"/>
      <c r="W12" s="36"/>
      <c r="X12" s="36"/>
    </row>
    <row r="13" spans="1:24">
      <c r="I13" s="36"/>
      <c r="J13" s="36"/>
      <c r="K13" s="36"/>
      <c r="L13" s="1"/>
      <c r="M13" s="1"/>
      <c r="N13" s="1"/>
      <c r="S13" s="36"/>
      <c r="T13" s="36"/>
      <c r="U13" s="36"/>
      <c r="V13" s="36"/>
      <c r="W13" s="36"/>
      <c r="X13" s="36"/>
    </row>
    <row r="14" spans="1:24">
      <c r="A14" s="17" t="s">
        <v>571</v>
      </c>
      <c r="I14" s="36"/>
      <c r="J14" s="36"/>
      <c r="K14" s="36"/>
      <c r="L14" s="1"/>
      <c r="M14" s="33"/>
      <c r="N14" s="17" t="s">
        <v>572</v>
      </c>
      <c r="S14" s="36"/>
      <c r="T14" s="36"/>
      <c r="U14" s="36"/>
      <c r="V14" s="36"/>
      <c r="W14" s="36"/>
      <c r="X14" s="36"/>
    </row>
    <row r="15" spans="1:24" s="30" customFormat="1" ht="14" customHeight="1">
      <c r="A15" s="173" t="s">
        <v>229</v>
      </c>
      <c r="B15" s="168" t="s">
        <v>3</v>
      </c>
      <c r="C15" s="168"/>
      <c r="D15" s="168" t="s">
        <v>4</v>
      </c>
      <c r="E15" s="168"/>
      <c r="F15" s="168" t="s">
        <v>5</v>
      </c>
      <c r="G15" s="168"/>
      <c r="H15" s="169" t="s">
        <v>230</v>
      </c>
      <c r="I15" s="169" t="s">
        <v>0</v>
      </c>
      <c r="J15" s="169" t="s">
        <v>231</v>
      </c>
      <c r="K15" s="169" t="s">
        <v>430</v>
      </c>
      <c r="N15" s="173" t="s">
        <v>229</v>
      </c>
      <c r="O15" s="168" t="s">
        <v>3</v>
      </c>
      <c r="P15" s="168"/>
      <c r="Q15" s="168" t="s">
        <v>4</v>
      </c>
      <c r="R15" s="168"/>
      <c r="S15" s="168" t="s">
        <v>5</v>
      </c>
      <c r="T15" s="168"/>
      <c r="U15" s="169" t="s">
        <v>230</v>
      </c>
      <c r="V15" s="169" t="s">
        <v>0</v>
      </c>
      <c r="W15" s="169" t="s">
        <v>231</v>
      </c>
      <c r="X15" s="169" t="s">
        <v>430</v>
      </c>
    </row>
    <row r="16" spans="1:24" s="30" customFormat="1">
      <c r="A16" s="174"/>
      <c r="B16" s="81" t="s">
        <v>431</v>
      </c>
      <c r="C16" s="81" t="s">
        <v>427</v>
      </c>
      <c r="D16" s="81" t="s">
        <v>431</v>
      </c>
      <c r="E16" s="81" t="s">
        <v>427</v>
      </c>
      <c r="F16" s="81" t="s">
        <v>431</v>
      </c>
      <c r="G16" s="81" t="s">
        <v>427</v>
      </c>
      <c r="H16" s="170"/>
      <c r="I16" s="170"/>
      <c r="J16" s="170"/>
      <c r="K16" s="170"/>
      <c r="N16" s="174"/>
      <c r="O16" s="81" t="s">
        <v>431</v>
      </c>
      <c r="P16" s="81" t="s">
        <v>427</v>
      </c>
      <c r="Q16" s="81" t="s">
        <v>431</v>
      </c>
      <c r="R16" s="81" t="s">
        <v>427</v>
      </c>
      <c r="S16" s="81" t="s">
        <v>431</v>
      </c>
      <c r="T16" s="81" t="s">
        <v>427</v>
      </c>
      <c r="U16" s="170"/>
      <c r="V16" s="170"/>
      <c r="W16" s="170"/>
      <c r="X16" s="170"/>
    </row>
    <row r="17" spans="1:24">
      <c r="A17" s="1" t="s">
        <v>633</v>
      </c>
      <c r="B17" s="36">
        <v>2658</v>
      </c>
      <c r="C17" s="57">
        <v>69.855453350854134</v>
      </c>
      <c r="D17" s="36">
        <v>3377</v>
      </c>
      <c r="E17" s="57">
        <v>64.979796036174719</v>
      </c>
      <c r="F17" s="36">
        <v>27</v>
      </c>
      <c r="G17" s="57">
        <v>39.705882352941174</v>
      </c>
      <c r="H17" s="57">
        <v>1.0158013544018059</v>
      </c>
      <c r="I17" s="57">
        <v>127.05041384499624</v>
      </c>
      <c r="J17" s="57">
        <v>128.06621519939804</v>
      </c>
      <c r="K17" s="58">
        <v>212382.08100000001</v>
      </c>
      <c r="L17" s="1"/>
      <c r="M17" s="1"/>
      <c r="N17" s="70" t="s">
        <v>232</v>
      </c>
      <c r="O17" s="99">
        <v>1779</v>
      </c>
      <c r="P17" s="71">
        <v>91.465295629820048</v>
      </c>
      <c r="Q17" s="99">
        <v>2225</v>
      </c>
      <c r="R17" s="71">
        <v>89</v>
      </c>
      <c r="S17" s="99">
        <v>11</v>
      </c>
      <c r="T17" s="71">
        <v>61.111111111111114</v>
      </c>
      <c r="U17" s="71">
        <v>0.61832490163012932</v>
      </c>
      <c r="V17" s="71">
        <v>125.07026419336707</v>
      </c>
      <c r="W17" s="71">
        <v>125.68858909499718</v>
      </c>
      <c r="X17" s="72">
        <v>130025.25900000001</v>
      </c>
    </row>
    <row r="18" spans="1:24">
      <c r="A18" s="1" t="s">
        <v>634</v>
      </c>
      <c r="B18" s="36">
        <v>618</v>
      </c>
      <c r="C18" s="57">
        <v>16.241787122207622</v>
      </c>
      <c r="D18" s="36">
        <v>902</v>
      </c>
      <c r="E18" s="57">
        <v>17.356167019434288</v>
      </c>
      <c r="F18" s="36">
        <v>19</v>
      </c>
      <c r="G18" s="57">
        <v>27.941176470588236</v>
      </c>
      <c r="H18" s="57">
        <v>3.0744336569579289</v>
      </c>
      <c r="I18" s="57">
        <v>145.95469255663431</v>
      </c>
      <c r="J18" s="57">
        <v>149.02912621359224</v>
      </c>
      <c r="K18" s="58">
        <v>73446.695999999996</v>
      </c>
      <c r="L18" s="1"/>
      <c r="M18" s="1"/>
      <c r="N18" s="70" t="s">
        <v>37</v>
      </c>
      <c r="O18" s="99">
        <v>6</v>
      </c>
      <c r="P18" s="71">
        <v>0.30848329048843187</v>
      </c>
      <c r="Q18" s="99">
        <v>6</v>
      </c>
      <c r="R18" s="71">
        <v>0.24</v>
      </c>
      <c r="S18" s="99">
        <v>0</v>
      </c>
      <c r="T18" s="71">
        <v>0</v>
      </c>
      <c r="U18" s="71">
        <v>0</v>
      </c>
      <c r="V18" s="71">
        <v>100</v>
      </c>
      <c r="W18" s="71">
        <v>100</v>
      </c>
      <c r="X18" s="72">
        <v>319.23</v>
      </c>
    </row>
    <row r="19" spans="1:24">
      <c r="A19" s="1" t="s">
        <v>635</v>
      </c>
      <c r="B19" s="36">
        <v>168</v>
      </c>
      <c r="C19" s="57">
        <v>4.4152431011826545</v>
      </c>
      <c r="D19" s="36">
        <v>263</v>
      </c>
      <c r="E19" s="57">
        <v>5.060611891475852</v>
      </c>
      <c r="F19" s="36">
        <v>4</v>
      </c>
      <c r="G19" s="57">
        <v>5.8823529411764701</v>
      </c>
      <c r="H19" s="57">
        <v>2.3809523809523809</v>
      </c>
      <c r="I19" s="57">
        <v>156.54761904761904</v>
      </c>
      <c r="J19" s="57">
        <v>158.92857142857142</v>
      </c>
      <c r="K19" s="58">
        <v>18965.205000000002</v>
      </c>
      <c r="L19" s="1"/>
      <c r="M19" s="1"/>
      <c r="N19" s="70" t="s">
        <v>233</v>
      </c>
      <c r="O19" s="99">
        <v>1</v>
      </c>
      <c r="P19" s="71">
        <v>5.1413881748071974E-2</v>
      </c>
      <c r="Q19" s="99">
        <v>1</v>
      </c>
      <c r="R19" s="71">
        <v>0.04</v>
      </c>
      <c r="S19" s="99">
        <v>0</v>
      </c>
      <c r="T19" s="71">
        <v>0</v>
      </c>
      <c r="U19" s="71">
        <v>0</v>
      </c>
      <c r="V19" s="71">
        <v>100</v>
      </c>
      <c r="W19" s="71">
        <v>100</v>
      </c>
      <c r="X19" s="72">
        <v>53.204999999999998</v>
      </c>
    </row>
    <row r="20" spans="1:24">
      <c r="A20" s="1" t="s">
        <v>303</v>
      </c>
      <c r="B20" s="36">
        <v>361</v>
      </c>
      <c r="C20" s="57">
        <v>9.4875164257555848</v>
      </c>
      <c r="D20" s="36">
        <v>655</v>
      </c>
      <c r="E20" s="57">
        <v>12.603425052915144</v>
      </c>
      <c r="F20" s="36">
        <v>18</v>
      </c>
      <c r="G20" s="57">
        <v>26.47058823529412</v>
      </c>
      <c r="H20" s="57">
        <v>4.986149584487535</v>
      </c>
      <c r="I20" s="57">
        <v>181.44044321329639</v>
      </c>
      <c r="J20" s="57">
        <v>186.42659279778394</v>
      </c>
      <c r="K20" s="58">
        <v>58691.211000000003</v>
      </c>
      <c r="L20" s="1"/>
      <c r="M20" s="1"/>
      <c r="N20" s="70" t="s">
        <v>303</v>
      </c>
      <c r="O20" s="99">
        <v>159</v>
      </c>
      <c r="P20" s="71">
        <v>8.1748071979434442</v>
      </c>
      <c r="Q20" s="99">
        <v>268</v>
      </c>
      <c r="R20" s="71">
        <v>10.72</v>
      </c>
      <c r="S20" s="99">
        <v>7</v>
      </c>
      <c r="T20" s="71">
        <v>38.888888888888893</v>
      </c>
      <c r="U20" s="71">
        <v>4.4025157232704402</v>
      </c>
      <c r="V20" s="71">
        <v>168.55345911949686</v>
      </c>
      <c r="W20" s="71">
        <v>172.95597484276729</v>
      </c>
      <c r="X20" s="72">
        <v>23589.396000000001</v>
      </c>
    </row>
    <row r="21" spans="1:24">
      <c r="A21" s="6" t="s">
        <v>6</v>
      </c>
      <c r="B21" s="60">
        <v>3805</v>
      </c>
      <c r="C21" s="59">
        <v>100</v>
      </c>
      <c r="D21" s="60">
        <v>5197</v>
      </c>
      <c r="E21" s="59">
        <v>100</v>
      </c>
      <c r="F21" s="19">
        <v>68</v>
      </c>
      <c r="G21" s="59">
        <v>100</v>
      </c>
      <c r="H21" s="59">
        <v>1.7871222076215505</v>
      </c>
      <c r="I21" s="59">
        <v>136.58344283837056</v>
      </c>
      <c r="J21" s="59">
        <v>138.37056504599212</v>
      </c>
      <c r="K21" s="60">
        <v>363485.19300000003</v>
      </c>
      <c r="L21" s="1"/>
      <c r="M21" s="1"/>
      <c r="N21" s="73" t="s">
        <v>6</v>
      </c>
      <c r="O21" s="74">
        <v>1945</v>
      </c>
      <c r="P21" s="75">
        <v>100</v>
      </c>
      <c r="Q21" s="74">
        <v>2500</v>
      </c>
      <c r="R21" s="75">
        <v>100</v>
      </c>
      <c r="S21" s="100">
        <v>18</v>
      </c>
      <c r="T21" s="75">
        <v>100</v>
      </c>
      <c r="U21" s="75">
        <v>0.92544987146529567</v>
      </c>
      <c r="V21" s="75">
        <v>128.53470437017995</v>
      </c>
      <c r="W21" s="75">
        <v>129.46015424164526</v>
      </c>
      <c r="X21" s="74">
        <v>153987.09</v>
      </c>
    </row>
    <row r="23" spans="1:24">
      <c r="A23" s="1" t="s">
        <v>311</v>
      </c>
      <c r="N23" s="1"/>
      <c r="S23" s="36"/>
      <c r="T23" s="36"/>
      <c r="U23" s="36"/>
    </row>
    <row r="24" spans="1:24">
      <c r="N24" s="1"/>
      <c r="S24" s="36"/>
      <c r="T24" s="36"/>
      <c r="U24" s="36"/>
    </row>
    <row r="25" spans="1:24">
      <c r="A25" s="17" t="s">
        <v>573</v>
      </c>
      <c r="N25" s="17" t="s">
        <v>574</v>
      </c>
      <c r="S25" s="36"/>
      <c r="T25" s="36"/>
      <c r="U25" s="36"/>
    </row>
    <row r="26" spans="1:24" ht="29">
      <c r="A26" s="171" t="s">
        <v>229</v>
      </c>
      <c r="B26" s="172" t="s">
        <v>316</v>
      </c>
      <c r="C26" s="172" t="s">
        <v>317</v>
      </c>
      <c r="D26" s="172" t="s">
        <v>318</v>
      </c>
      <c r="E26" s="172" t="s">
        <v>36</v>
      </c>
      <c r="F26" s="172" t="s">
        <v>35</v>
      </c>
      <c r="G26" s="172" t="s">
        <v>319</v>
      </c>
      <c r="H26" s="172" t="s">
        <v>6</v>
      </c>
      <c r="N26" s="18" t="s">
        <v>229</v>
      </c>
      <c r="O26" s="34" t="s">
        <v>316</v>
      </c>
      <c r="P26" s="34" t="s">
        <v>317</v>
      </c>
      <c r="Q26" s="34" t="s">
        <v>318</v>
      </c>
      <c r="R26" s="34" t="s">
        <v>36</v>
      </c>
      <c r="S26" s="34" t="s">
        <v>35</v>
      </c>
      <c r="T26" s="34" t="s">
        <v>319</v>
      </c>
      <c r="U26" s="34" t="s">
        <v>6</v>
      </c>
    </row>
    <row r="27" spans="1:24">
      <c r="A27" s="1" t="s">
        <v>320</v>
      </c>
      <c r="B27" s="58">
        <v>340</v>
      </c>
      <c r="C27" s="58">
        <v>131</v>
      </c>
      <c r="D27" s="58">
        <v>834</v>
      </c>
      <c r="E27" s="58">
        <v>1262</v>
      </c>
      <c r="F27" s="58">
        <v>194</v>
      </c>
      <c r="G27" s="58">
        <v>7</v>
      </c>
      <c r="H27" s="58">
        <v>2768</v>
      </c>
      <c r="I27" s="8"/>
      <c r="N27" s="1" t="s">
        <v>320</v>
      </c>
      <c r="O27" s="58">
        <v>132</v>
      </c>
      <c r="P27" s="58">
        <v>84</v>
      </c>
      <c r="Q27" s="58">
        <v>620</v>
      </c>
      <c r="R27" s="36">
        <v>822</v>
      </c>
      <c r="S27" s="58">
        <v>109</v>
      </c>
      <c r="T27" s="58"/>
      <c r="U27" s="58">
        <v>1767</v>
      </c>
      <c r="V27" s="8"/>
    </row>
    <row r="28" spans="1:24">
      <c r="A28" s="1" t="s">
        <v>321</v>
      </c>
      <c r="B28" s="58">
        <v>70</v>
      </c>
      <c r="C28" s="58">
        <v>11</v>
      </c>
      <c r="D28" s="58">
        <v>99</v>
      </c>
      <c r="E28" s="58">
        <v>329</v>
      </c>
      <c r="F28" s="58">
        <v>156</v>
      </c>
      <c r="G28" s="58">
        <v>11</v>
      </c>
      <c r="H28" s="58">
        <v>676</v>
      </c>
      <c r="I28" s="8"/>
      <c r="N28" s="1" t="s">
        <v>321</v>
      </c>
      <c r="O28" s="58">
        <v>0</v>
      </c>
      <c r="P28" s="58">
        <v>0</v>
      </c>
      <c r="Q28" s="58">
        <v>4</v>
      </c>
      <c r="R28" s="36">
        <v>8</v>
      </c>
      <c r="S28" s="58">
        <v>7</v>
      </c>
      <c r="T28" s="112"/>
      <c r="U28" s="58">
        <v>19</v>
      </c>
      <c r="V28" s="8"/>
    </row>
    <row r="29" spans="1:24">
      <c r="A29" s="1" t="s">
        <v>340</v>
      </c>
      <c r="B29" s="58">
        <v>0</v>
      </c>
      <c r="C29" s="58">
        <v>0</v>
      </c>
      <c r="D29" s="58">
        <v>0</v>
      </c>
      <c r="E29" s="58">
        <v>320</v>
      </c>
      <c r="F29" s="58">
        <v>41</v>
      </c>
      <c r="G29" s="58">
        <v>0</v>
      </c>
      <c r="H29" s="58">
        <v>361</v>
      </c>
      <c r="I29" s="8"/>
      <c r="N29" s="1" t="s">
        <v>340</v>
      </c>
      <c r="O29" s="58"/>
      <c r="P29" s="58"/>
      <c r="Q29" s="58"/>
      <c r="S29" s="58">
        <v>159</v>
      </c>
      <c r="T29" s="58"/>
      <c r="U29" s="58">
        <v>159</v>
      </c>
      <c r="V29" s="8"/>
    </row>
    <row r="30" spans="1:24">
      <c r="B30" s="58"/>
      <c r="C30" s="58"/>
      <c r="D30" s="58"/>
      <c r="E30" s="58"/>
      <c r="F30" s="58"/>
      <c r="G30" s="58"/>
      <c r="H30" s="58"/>
      <c r="I30" s="8"/>
      <c r="N30" s="1"/>
      <c r="O30" s="58"/>
      <c r="P30" s="58"/>
      <c r="Q30" s="58"/>
      <c r="S30" s="58"/>
      <c r="T30" s="58"/>
      <c r="U30" s="58"/>
      <c r="V30" s="8"/>
    </row>
    <row r="31" spans="1:24">
      <c r="A31" s="35" t="s">
        <v>6</v>
      </c>
      <c r="B31" s="60">
        <v>410</v>
      </c>
      <c r="C31" s="60">
        <v>142</v>
      </c>
      <c r="D31" s="60">
        <v>933</v>
      </c>
      <c r="E31" s="60">
        <v>1911</v>
      </c>
      <c r="F31" s="60">
        <v>391</v>
      </c>
      <c r="G31" s="60">
        <v>18</v>
      </c>
      <c r="H31" s="60">
        <v>3805</v>
      </c>
      <c r="I31" s="8"/>
      <c r="N31" s="35" t="s">
        <v>6</v>
      </c>
      <c r="O31" s="60">
        <v>132</v>
      </c>
      <c r="P31" s="60">
        <v>84</v>
      </c>
      <c r="Q31" s="60">
        <v>624</v>
      </c>
      <c r="R31" s="60">
        <v>830</v>
      </c>
      <c r="S31" s="60">
        <v>275</v>
      </c>
      <c r="T31" s="60">
        <v>0</v>
      </c>
      <c r="U31" s="60">
        <v>1945</v>
      </c>
      <c r="V31" s="8"/>
    </row>
    <row r="32" spans="1:24">
      <c r="N32" s="1"/>
      <c r="O32" s="57">
        <v>6.7866323907455008</v>
      </c>
      <c r="P32" s="57">
        <v>4.3187660668380463</v>
      </c>
      <c r="Q32" s="57">
        <v>32.082262210796912</v>
      </c>
      <c r="R32" s="57">
        <v>42.673521850899746</v>
      </c>
      <c r="S32" s="57">
        <v>14.138817480719794</v>
      </c>
      <c r="T32" s="57">
        <v>0</v>
      </c>
      <c r="U32" s="57">
        <v>100</v>
      </c>
    </row>
    <row r="33" spans="1:21" s="30" customFormat="1" ht="29">
      <c r="A33" s="18" t="s">
        <v>229</v>
      </c>
      <c r="B33" s="11" t="s">
        <v>316</v>
      </c>
      <c r="C33" s="11" t="s">
        <v>317</v>
      </c>
      <c r="D33" s="11" t="s">
        <v>318</v>
      </c>
      <c r="E33" s="11" t="s">
        <v>36</v>
      </c>
      <c r="F33" s="11" t="s">
        <v>35</v>
      </c>
      <c r="G33" s="11" t="s">
        <v>319</v>
      </c>
      <c r="H33" s="11" t="s">
        <v>6</v>
      </c>
      <c r="N33" s="18" t="s">
        <v>229</v>
      </c>
      <c r="O33" s="11" t="s">
        <v>316</v>
      </c>
      <c r="P33" s="11" t="s">
        <v>317</v>
      </c>
      <c r="Q33" s="11" t="s">
        <v>318</v>
      </c>
      <c r="R33" s="11" t="s">
        <v>36</v>
      </c>
      <c r="S33" s="11" t="s">
        <v>35</v>
      </c>
      <c r="T33" s="11" t="s">
        <v>319</v>
      </c>
      <c r="U33" s="11" t="s">
        <v>6</v>
      </c>
    </row>
    <row r="34" spans="1:21">
      <c r="A34" s="1" t="s">
        <v>320</v>
      </c>
      <c r="B34" s="61">
        <v>0.12283236994219653</v>
      </c>
      <c r="C34" s="61">
        <v>4.7326589595375723E-2</v>
      </c>
      <c r="D34" s="61">
        <v>0.30130057803468208</v>
      </c>
      <c r="E34" s="61">
        <v>0.45592485549132949</v>
      </c>
      <c r="F34" s="61">
        <v>7.0086705202312138E-2</v>
      </c>
      <c r="G34" s="61">
        <v>2.5289017341040463E-3</v>
      </c>
      <c r="H34" s="61">
        <v>1</v>
      </c>
      <c r="N34" s="1" t="s">
        <v>320</v>
      </c>
      <c r="O34" s="61">
        <v>7.4702886247877756E-2</v>
      </c>
      <c r="P34" s="61">
        <v>4.7538200339558571E-2</v>
      </c>
      <c r="Q34" s="61">
        <v>0.35087719298245612</v>
      </c>
      <c r="R34" s="61">
        <v>0.46519524617996605</v>
      </c>
      <c r="S34" s="61">
        <v>6.1686474250141482E-2</v>
      </c>
      <c r="T34" s="61">
        <v>0</v>
      </c>
      <c r="U34" s="61">
        <v>1</v>
      </c>
    </row>
    <row r="35" spans="1:21">
      <c r="A35" s="1" t="s">
        <v>321</v>
      </c>
      <c r="B35" s="61">
        <v>0.10355029585798817</v>
      </c>
      <c r="C35" s="61">
        <v>1.6272189349112426E-2</v>
      </c>
      <c r="D35" s="61">
        <v>0.14644970414201183</v>
      </c>
      <c r="E35" s="61">
        <v>0.48668639053254437</v>
      </c>
      <c r="F35" s="61">
        <v>0.23076923076923078</v>
      </c>
      <c r="G35" s="61">
        <v>1.6272189349112426E-2</v>
      </c>
      <c r="H35" s="61">
        <v>1</v>
      </c>
      <c r="N35" s="1" t="s">
        <v>321</v>
      </c>
      <c r="O35" s="61">
        <v>0</v>
      </c>
      <c r="P35" s="61">
        <v>0</v>
      </c>
      <c r="Q35" s="61">
        <v>0.21052631578947367</v>
      </c>
      <c r="R35" s="61">
        <v>0.42105263157894735</v>
      </c>
      <c r="S35" s="61">
        <v>0.36842105263157893</v>
      </c>
      <c r="T35" s="61">
        <v>0</v>
      </c>
      <c r="U35" s="61">
        <v>1</v>
      </c>
    </row>
    <row r="36" spans="1:21">
      <c r="A36" s="1" t="s">
        <v>340</v>
      </c>
      <c r="B36" s="61">
        <v>0</v>
      </c>
      <c r="C36" s="61">
        <v>0</v>
      </c>
      <c r="D36" s="61">
        <v>0</v>
      </c>
      <c r="E36" s="61">
        <v>0.88642659279778391</v>
      </c>
      <c r="F36" s="61">
        <v>0.11357340720221606</v>
      </c>
      <c r="G36" s="61">
        <v>0</v>
      </c>
      <c r="H36" s="61">
        <v>1</v>
      </c>
      <c r="N36" s="1" t="s">
        <v>340</v>
      </c>
      <c r="O36" s="61">
        <v>0</v>
      </c>
      <c r="P36" s="61">
        <v>0</v>
      </c>
      <c r="Q36" s="61">
        <v>0</v>
      </c>
      <c r="R36" s="61">
        <v>0</v>
      </c>
      <c r="S36" s="61">
        <v>1</v>
      </c>
      <c r="T36" s="61">
        <v>0</v>
      </c>
      <c r="U36" s="61">
        <v>1</v>
      </c>
    </row>
    <row r="37" spans="1:21">
      <c r="B37" s="61"/>
      <c r="C37" s="61"/>
      <c r="D37" s="61"/>
      <c r="E37" s="61"/>
      <c r="F37" s="61"/>
      <c r="G37" s="61"/>
      <c r="H37" s="61"/>
      <c r="N37" s="1"/>
      <c r="O37" s="61"/>
      <c r="P37" s="61"/>
      <c r="Q37" s="61"/>
      <c r="R37" s="61"/>
      <c r="S37" s="61"/>
      <c r="T37" s="61"/>
      <c r="U37" s="61"/>
    </row>
    <row r="38" spans="1:21">
      <c r="A38" s="35" t="s">
        <v>6</v>
      </c>
      <c r="B38" s="63">
        <v>0.10775295663600526</v>
      </c>
      <c r="C38" s="63">
        <v>3.7319316688567673E-2</v>
      </c>
      <c r="D38" s="63">
        <v>0.245203679369251</v>
      </c>
      <c r="E38" s="63">
        <v>0.50223390275952695</v>
      </c>
      <c r="F38" s="63">
        <v>0.10275952693823916</v>
      </c>
      <c r="G38" s="63">
        <v>4.7306176084099868E-3</v>
      </c>
      <c r="H38" s="63">
        <v>1</v>
      </c>
      <c r="N38" s="35" t="s">
        <v>6</v>
      </c>
      <c r="O38" s="62">
        <v>6.7866323907455006E-2</v>
      </c>
      <c r="P38" s="62">
        <v>4.3187660668380465E-2</v>
      </c>
      <c r="Q38" s="62">
        <v>0.32082262210796914</v>
      </c>
      <c r="R38" s="62">
        <v>0.42673521850899743</v>
      </c>
      <c r="S38" s="62">
        <v>0.14138817480719795</v>
      </c>
      <c r="T38" s="62">
        <v>0</v>
      </c>
      <c r="U38" s="62">
        <v>1</v>
      </c>
    </row>
    <row r="39" spans="1:21">
      <c r="N39" s="1"/>
      <c r="S39" s="36"/>
      <c r="T39" s="36"/>
      <c r="U39" s="36"/>
    </row>
    <row r="40" spans="1:21">
      <c r="A40" s="1" t="s">
        <v>327</v>
      </c>
    </row>
  </sheetData>
  <mergeCells count="32">
    <mergeCell ref="U15:U16"/>
    <mergeCell ref="V15:V16"/>
    <mergeCell ref="W15:W16"/>
    <mergeCell ref="X15:X16"/>
    <mergeCell ref="N2:N3"/>
    <mergeCell ref="U2:U3"/>
    <mergeCell ref="V2:V3"/>
    <mergeCell ref="W2:W3"/>
    <mergeCell ref="X2:X3"/>
    <mergeCell ref="A2:A3"/>
    <mergeCell ref="A15:A16"/>
    <mergeCell ref="H15:H16"/>
    <mergeCell ref="I15:I16"/>
    <mergeCell ref="J15:J16"/>
    <mergeCell ref="S2:T2"/>
    <mergeCell ref="B2:C2"/>
    <mergeCell ref="D2:E2"/>
    <mergeCell ref="F2:G2"/>
    <mergeCell ref="O2:P2"/>
    <mergeCell ref="Q2:R2"/>
    <mergeCell ref="H2:H3"/>
    <mergeCell ref="I2:I3"/>
    <mergeCell ref="J2:J3"/>
    <mergeCell ref="K2:K3"/>
    <mergeCell ref="S15:T15"/>
    <mergeCell ref="B15:C15"/>
    <mergeCell ref="D15:E15"/>
    <mergeCell ref="F15:G15"/>
    <mergeCell ref="O15:P15"/>
    <mergeCell ref="Q15:R15"/>
    <mergeCell ref="K15:K16"/>
    <mergeCell ref="N15:N1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/>
  </sheetViews>
  <sheetFormatPr defaultRowHeight="12.5"/>
  <cols>
    <col min="1" max="1" width="75.81640625" bestFit="1" customWidth="1"/>
  </cols>
  <sheetData>
    <row r="1" spans="1:6" ht="14.5">
      <c r="A1" s="50" t="s">
        <v>615</v>
      </c>
    </row>
    <row r="2" spans="1:6" ht="43.5">
      <c r="A2" s="130" t="s">
        <v>353</v>
      </c>
      <c r="B2" s="113" t="s">
        <v>354</v>
      </c>
      <c r="C2" s="113" t="s">
        <v>355</v>
      </c>
      <c r="D2" s="113" t="s">
        <v>356</v>
      </c>
      <c r="E2" s="114" t="s">
        <v>357</v>
      </c>
      <c r="F2" s="113" t="s">
        <v>358</v>
      </c>
    </row>
    <row r="3" spans="1:6" ht="14.5">
      <c r="A3" s="125" t="s">
        <v>457</v>
      </c>
      <c r="B3" s="125">
        <v>84</v>
      </c>
      <c r="C3" s="125">
        <v>139</v>
      </c>
      <c r="D3" s="125">
        <v>2</v>
      </c>
      <c r="E3" s="125">
        <v>78.400000000000006</v>
      </c>
      <c r="F3" s="126">
        <f>B3/E3</f>
        <v>1.0714285714285714</v>
      </c>
    </row>
    <row r="4" spans="1:6" ht="14.5">
      <c r="A4" s="125" t="s">
        <v>359</v>
      </c>
      <c r="B4" s="125">
        <v>78</v>
      </c>
      <c r="C4" s="125">
        <v>114</v>
      </c>
      <c r="D4" s="125">
        <v>1</v>
      </c>
      <c r="E4" s="125">
        <v>41.4</v>
      </c>
      <c r="F4" s="126">
        <f t="shared" ref="F4:F68" si="0">B4/E4</f>
        <v>1.8840579710144929</v>
      </c>
    </row>
    <row r="5" spans="1:6" ht="14.5">
      <c r="A5" s="1" t="s">
        <v>361</v>
      </c>
      <c r="B5" s="1">
        <v>58</v>
      </c>
      <c r="C5" s="1">
        <v>83</v>
      </c>
      <c r="D5" s="1">
        <v>1</v>
      </c>
      <c r="E5" s="1">
        <v>21.98</v>
      </c>
      <c r="F5" s="127">
        <f t="shared" si="0"/>
        <v>2.6387625113739763</v>
      </c>
    </row>
    <row r="6" spans="1:6" ht="14.5">
      <c r="A6" s="1" t="s">
        <v>589</v>
      </c>
      <c r="B6" s="1">
        <v>44</v>
      </c>
      <c r="C6" s="1">
        <v>80</v>
      </c>
      <c r="D6" s="1">
        <v>1</v>
      </c>
      <c r="E6" s="1">
        <v>22.14</v>
      </c>
      <c r="F6" s="127">
        <f t="shared" si="0"/>
        <v>1.9873532068654018</v>
      </c>
    </row>
    <row r="7" spans="1:6" ht="14.5">
      <c r="A7" s="1" t="s">
        <v>363</v>
      </c>
      <c r="B7" s="1">
        <v>41</v>
      </c>
      <c r="C7" s="1">
        <v>61</v>
      </c>
      <c r="D7" s="1">
        <v>0</v>
      </c>
      <c r="E7" s="1">
        <v>21.14</v>
      </c>
      <c r="F7" s="127">
        <f t="shared" si="0"/>
        <v>1.9394512771996215</v>
      </c>
    </row>
    <row r="8" spans="1:6" ht="14.5">
      <c r="A8" s="1" t="s">
        <v>366</v>
      </c>
      <c r="B8" s="1">
        <v>41</v>
      </c>
      <c r="C8" s="1">
        <v>67</v>
      </c>
      <c r="D8" s="1">
        <v>2</v>
      </c>
      <c r="E8" s="1">
        <v>31.75</v>
      </c>
      <c r="F8" s="127">
        <f t="shared" si="0"/>
        <v>1.2913385826771653</v>
      </c>
    </row>
    <row r="9" spans="1:6" ht="14.5">
      <c r="A9" s="1" t="s">
        <v>369</v>
      </c>
      <c r="B9" s="1">
        <v>33</v>
      </c>
      <c r="C9" s="1">
        <v>41</v>
      </c>
      <c r="D9" s="1">
        <v>1</v>
      </c>
      <c r="E9" s="1">
        <v>37.46</v>
      </c>
      <c r="F9" s="127">
        <f t="shared" si="0"/>
        <v>0.88093966898024556</v>
      </c>
    </row>
    <row r="10" spans="1:6" ht="14.5">
      <c r="A10" s="1" t="s">
        <v>607</v>
      </c>
      <c r="B10" s="1">
        <v>30</v>
      </c>
      <c r="C10" s="1">
        <v>50</v>
      </c>
      <c r="D10" s="1">
        <v>2</v>
      </c>
      <c r="E10" s="1">
        <v>34.97</v>
      </c>
      <c r="F10" s="127">
        <f t="shared" si="0"/>
        <v>0.85787818129825566</v>
      </c>
    </row>
    <row r="11" spans="1:6" ht="14.5">
      <c r="A11" s="1" t="s">
        <v>367</v>
      </c>
      <c r="B11" s="1">
        <v>29</v>
      </c>
      <c r="C11" s="1">
        <v>37</v>
      </c>
      <c r="D11" s="1">
        <v>0</v>
      </c>
      <c r="E11" s="1">
        <v>39.44</v>
      </c>
      <c r="F11" s="127">
        <f t="shared" si="0"/>
        <v>0.73529411764705888</v>
      </c>
    </row>
    <row r="12" spans="1:6" ht="14.5">
      <c r="A12" s="1" t="s">
        <v>371</v>
      </c>
      <c r="B12" s="1">
        <v>26</v>
      </c>
      <c r="C12" s="1">
        <v>33</v>
      </c>
      <c r="D12" s="1">
        <v>1</v>
      </c>
      <c r="E12" s="1">
        <v>21.05</v>
      </c>
      <c r="F12" s="127">
        <f t="shared" si="0"/>
        <v>1.2351543942992873</v>
      </c>
    </row>
    <row r="13" spans="1:6" ht="14.5">
      <c r="A13" s="1" t="s">
        <v>373</v>
      </c>
      <c r="B13" s="1">
        <v>26</v>
      </c>
      <c r="C13" s="1">
        <v>39</v>
      </c>
      <c r="D13" s="1">
        <v>0</v>
      </c>
      <c r="E13" s="1">
        <v>35.25</v>
      </c>
      <c r="F13" s="127">
        <f t="shared" si="0"/>
        <v>0.73758865248226946</v>
      </c>
    </row>
    <row r="14" spans="1:6" ht="14.5">
      <c r="A14" s="1" t="s">
        <v>379</v>
      </c>
      <c r="B14" s="1">
        <v>20</v>
      </c>
      <c r="C14" s="1">
        <v>28</v>
      </c>
      <c r="D14" s="1">
        <v>0</v>
      </c>
      <c r="E14" s="1">
        <v>22.4</v>
      </c>
      <c r="F14" s="127">
        <f t="shared" si="0"/>
        <v>0.8928571428571429</v>
      </c>
    </row>
    <row r="15" spans="1:6" ht="14.5">
      <c r="A15" s="1" t="s">
        <v>377</v>
      </c>
      <c r="B15" s="1">
        <v>19</v>
      </c>
      <c r="C15" s="1">
        <v>23</v>
      </c>
      <c r="D15" s="1">
        <v>0</v>
      </c>
      <c r="E15" s="1">
        <v>17.02</v>
      </c>
      <c r="F15" s="127">
        <f t="shared" si="0"/>
        <v>1.1163337250293772</v>
      </c>
    </row>
    <row r="16" spans="1:6" ht="14.5">
      <c r="A16" s="1" t="s">
        <v>380</v>
      </c>
      <c r="B16" s="1">
        <v>16</v>
      </c>
      <c r="C16" s="1">
        <v>20</v>
      </c>
      <c r="D16" s="1">
        <v>0</v>
      </c>
      <c r="E16" s="1">
        <v>32.42</v>
      </c>
      <c r="F16" s="127">
        <f t="shared" si="0"/>
        <v>0.49352251696483651</v>
      </c>
    </row>
    <row r="17" spans="1:6" ht="14.5">
      <c r="A17" s="1" t="s">
        <v>383</v>
      </c>
      <c r="B17" s="1">
        <v>15</v>
      </c>
      <c r="C17" s="1">
        <v>22</v>
      </c>
      <c r="D17" s="1">
        <v>0</v>
      </c>
      <c r="E17" s="1">
        <v>10.19</v>
      </c>
      <c r="F17" s="127">
        <f t="shared" si="0"/>
        <v>1.4720314033366046</v>
      </c>
    </row>
    <row r="18" spans="1:6" ht="14.5">
      <c r="A18" s="1" t="s">
        <v>391</v>
      </c>
      <c r="B18" s="1">
        <v>15</v>
      </c>
      <c r="C18" s="1">
        <v>21</v>
      </c>
      <c r="D18" s="1">
        <v>3</v>
      </c>
      <c r="E18" s="1">
        <v>28.74</v>
      </c>
      <c r="F18" s="127">
        <f t="shared" si="0"/>
        <v>0.52192066805845516</v>
      </c>
    </row>
    <row r="19" spans="1:6" ht="14.5">
      <c r="A19" s="1" t="s">
        <v>375</v>
      </c>
      <c r="B19" s="1">
        <v>11</v>
      </c>
      <c r="C19" s="1">
        <v>14</v>
      </c>
      <c r="D19" s="1">
        <v>0</v>
      </c>
      <c r="E19" s="1">
        <v>13.13</v>
      </c>
      <c r="F19" s="127">
        <f t="shared" si="0"/>
        <v>0.83777608530083769</v>
      </c>
    </row>
    <row r="20" spans="1:6" ht="14.5">
      <c r="A20" s="1" t="s">
        <v>385</v>
      </c>
      <c r="B20" s="1">
        <v>11</v>
      </c>
      <c r="C20" s="1">
        <v>13</v>
      </c>
      <c r="D20" s="1">
        <v>0</v>
      </c>
      <c r="E20" s="1">
        <v>39.58</v>
      </c>
      <c r="F20" s="127">
        <f>B20/E20</f>
        <v>0.27791814047498736</v>
      </c>
    </row>
    <row r="21" spans="1:6" ht="14.5">
      <c r="A21" s="1" t="s">
        <v>386</v>
      </c>
      <c r="B21" s="1">
        <v>9</v>
      </c>
      <c r="C21" s="1">
        <v>15</v>
      </c>
      <c r="D21" s="1">
        <v>0</v>
      </c>
      <c r="E21" s="1">
        <v>15.76</v>
      </c>
      <c r="F21" s="127">
        <f t="shared" si="0"/>
        <v>0.57106598984771573</v>
      </c>
    </row>
    <row r="22" spans="1:6" ht="14.5">
      <c r="A22" s="1" t="s">
        <v>382</v>
      </c>
      <c r="B22" s="1">
        <v>9</v>
      </c>
      <c r="C22" s="1">
        <v>9</v>
      </c>
      <c r="D22" s="1">
        <v>1</v>
      </c>
      <c r="E22" s="1">
        <v>14.27</v>
      </c>
      <c r="F22" s="127">
        <f t="shared" si="0"/>
        <v>0.63069376313945347</v>
      </c>
    </row>
    <row r="23" spans="1:6" ht="14.5">
      <c r="A23" s="1" t="s">
        <v>393</v>
      </c>
      <c r="B23" s="1">
        <v>8</v>
      </c>
      <c r="C23" s="1">
        <v>8</v>
      </c>
      <c r="D23" s="1">
        <v>0</v>
      </c>
      <c r="E23" s="1">
        <v>22.83</v>
      </c>
      <c r="F23" s="127">
        <f>B23/E23</f>
        <v>0.35041611914148052</v>
      </c>
    </row>
    <row r="24" spans="1:6" ht="14.5">
      <c r="A24" s="1" t="s">
        <v>389</v>
      </c>
      <c r="B24" s="1">
        <v>8</v>
      </c>
      <c r="C24" s="1">
        <v>12</v>
      </c>
      <c r="D24" s="1">
        <v>0</v>
      </c>
      <c r="E24" s="1">
        <v>16.95</v>
      </c>
      <c r="F24" s="127">
        <f t="shared" si="0"/>
        <v>0.471976401179941</v>
      </c>
    </row>
    <row r="25" spans="1:6" ht="14.5">
      <c r="A25" s="1" t="s">
        <v>609</v>
      </c>
      <c r="B25" s="1">
        <v>8</v>
      </c>
      <c r="C25" s="1">
        <v>12</v>
      </c>
      <c r="D25" s="1">
        <v>2</v>
      </c>
      <c r="E25" s="1">
        <v>33.979999999999997</v>
      </c>
      <c r="F25" s="127">
        <f t="shared" si="0"/>
        <v>0.23543260741612715</v>
      </c>
    </row>
    <row r="26" spans="1:6" ht="14.5">
      <c r="A26" s="1" t="s">
        <v>612</v>
      </c>
      <c r="B26" s="1">
        <v>7</v>
      </c>
      <c r="C26" s="1">
        <v>8</v>
      </c>
      <c r="D26" s="1">
        <v>0</v>
      </c>
      <c r="E26" s="1">
        <v>3.79</v>
      </c>
      <c r="F26" s="127">
        <f t="shared" si="0"/>
        <v>1.8469656992084433</v>
      </c>
    </row>
    <row r="27" spans="1:6" ht="14.5">
      <c r="A27" s="1" t="s">
        <v>592</v>
      </c>
      <c r="B27" s="1">
        <v>7</v>
      </c>
      <c r="C27" s="1">
        <v>12</v>
      </c>
      <c r="D27" s="1">
        <v>0</v>
      </c>
      <c r="E27" s="1">
        <v>20.92</v>
      </c>
      <c r="F27" s="127">
        <f>B27/E27</f>
        <v>0.3346080305927342</v>
      </c>
    </row>
    <row r="28" spans="1:6" ht="14.5">
      <c r="A28" s="1" t="s">
        <v>605</v>
      </c>
      <c r="B28" s="1">
        <v>6</v>
      </c>
      <c r="C28" s="1">
        <v>10</v>
      </c>
      <c r="D28" s="1">
        <v>0</v>
      </c>
      <c r="E28" s="1">
        <v>33.979999999999997</v>
      </c>
      <c r="F28" s="127">
        <f t="shared" si="0"/>
        <v>0.17657445556209536</v>
      </c>
    </row>
    <row r="29" spans="1:6" ht="14.5">
      <c r="A29" s="125" t="s">
        <v>610</v>
      </c>
      <c r="B29" s="125">
        <v>6</v>
      </c>
      <c r="C29" s="125">
        <v>10</v>
      </c>
      <c r="D29" s="125">
        <v>1</v>
      </c>
      <c r="E29" s="125">
        <v>8.7799999999999994</v>
      </c>
      <c r="F29" s="126">
        <f t="shared" si="0"/>
        <v>0.68337129840546706</v>
      </c>
    </row>
    <row r="30" spans="1:6" ht="14.5">
      <c r="A30" s="1" t="s">
        <v>392</v>
      </c>
      <c r="B30" s="1">
        <v>5</v>
      </c>
      <c r="C30" s="1">
        <v>11</v>
      </c>
      <c r="D30" s="1">
        <v>0</v>
      </c>
      <c r="E30" s="1">
        <v>8.99</v>
      </c>
      <c r="F30" s="127">
        <f t="shared" si="0"/>
        <v>0.55617352614015569</v>
      </c>
    </row>
    <row r="31" spans="1:6" ht="14.5">
      <c r="A31" s="1" t="s">
        <v>395</v>
      </c>
      <c r="B31" s="1">
        <v>5</v>
      </c>
      <c r="C31" s="1">
        <v>12</v>
      </c>
      <c r="D31" s="1">
        <v>0</v>
      </c>
      <c r="E31" s="1">
        <v>12.92</v>
      </c>
      <c r="F31" s="127">
        <f t="shared" si="0"/>
        <v>0.38699690402476783</v>
      </c>
    </row>
    <row r="32" spans="1:6" ht="14.5">
      <c r="A32" s="1" t="s">
        <v>402</v>
      </c>
      <c r="B32" s="1">
        <v>5</v>
      </c>
      <c r="C32" s="1">
        <v>10</v>
      </c>
      <c r="D32" s="1">
        <v>0</v>
      </c>
      <c r="E32" s="1">
        <v>6.93</v>
      </c>
      <c r="F32" s="127">
        <f t="shared" si="0"/>
        <v>0.72150072150072153</v>
      </c>
    </row>
    <row r="33" spans="1:6" ht="14.5">
      <c r="A33" s="1" t="s">
        <v>388</v>
      </c>
      <c r="B33" s="1">
        <v>5</v>
      </c>
      <c r="C33" s="1">
        <v>5</v>
      </c>
      <c r="D33" s="1">
        <v>0</v>
      </c>
      <c r="E33" s="1">
        <v>12.04</v>
      </c>
      <c r="F33" s="127">
        <f t="shared" si="0"/>
        <v>0.41528239202657813</v>
      </c>
    </row>
    <row r="34" spans="1:6" ht="14.5">
      <c r="A34" s="1" t="s">
        <v>378</v>
      </c>
      <c r="B34" s="1">
        <v>5</v>
      </c>
      <c r="C34" s="1">
        <v>8</v>
      </c>
      <c r="D34" s="1">
        <v>0</v>
      </c>
      <c r="E34" s="1">
        <v>20.68</v>
      </c>
      <c r="F34" s="127">
        <f t="shared" si="0"/>
        <v>0.24177949709864605</v>
      </c>
    </row>
    <row r="35" spans="1:6" ht="14.5">
      <c r="A35" s="1" t="s">
        <v>387</v>
      </c>
      <c r="B35" s="1">
        <v>6</v>
      </c>
      <c r="C35" s="1">
        <v>10</v>
      </c>
      <c r="D35" s="1">
        <v>0</v>
      </c>
      <c r="E35" s="1">
        <v>10.91</v>
      </c>
      <c r="F35" s="127">
        <f t="shared" si="0"/>
        <v>0.54995417048579287</v>
      </c>
    </row>
    <row r="36" spans="1:6" ht="14.5">
      <c r="A36" s="1" t="s">
        <v>608</v>
      </c>
      <c r="B36" s="1">
        <v>5</v>
      </c>
      <c r="C36" s="1">
        <v>5</v>
      </c>
      <c r="D36" s="1">
        <v>0</v>
      </c>
      <c r="E36" s="1">
        <v>4.21</v>
      </c>
      <c r="F36" s="127">
        <f t="shared" si="0"/>
        <v>1.1876484560570071</v>
      </c>
    </row>
    <row r="37" spans="1:6" ht="14.5">
      <c r="A37" s="1" t="s">
        <v>396</v>
      </c>
      <c r="B37" s="1">
        <v>5</v>
      </c>
      <c r="C37" s="1">
        <v>8</v>
      </c>
      <c r="D37" s="1">
        <v>0</v>
      </c>
      <c r="E37" s="1">
        <v>12.81</v>
      </c>
      <c r="F37" s="127">
        <f t="shared" si="0"/>
        <v>0.39032006245120998</v>
      </c>
    </row>
    <row r="38" spans="1:6" ht="14.5">
      <c r="A38" s="1" t="s">
        <v>601</v>
      </c>
      <c r="B38" s="1">
        <v>6</v>
      </c>
      <c r="C38" s="1">
        <v>6</v>
      </c>
      <c r="D38" s="1">
        <v>0</v>
      </c>
      <c r="E38" s="1">
        <v>11.6</v>
      </c>
      <c r="F38" s="127">
        <f t="shared" si="0"/>
        <v>0.51724137931034486</v>
      </c>
    </row>
    <row r="39" spans="1:6" ht="14.5">
      <c r="A39" s="1" t="s">
        <v>456</v>
      </c>
      <c r="B39" s="1">
        <v>5</v>
      </c>
      <c r="C39" s="1">
        <v>9</v>
      </c>
      <c r="D39" s="1">
        <v>1</v>
      </c>
      <c r="E39" s="1">
        <v>24.8</v>
      </c>
      <c r="F39" s="127">
        <f t="shared" si="0"/>
        <v>0.20161290322580644</v>
      </c>
    </row>
    <row r="40" spans="1:6" ht="14.5">
      <c r="A40" s="1" t="s">
        <v>600</v>
      </c>
      <c r="B40" s="1">
        <v>4</v>
      </c>
      <c r="C40" s="1">
        <v>4</v>
      </c>
      <c r="D40" s="1">
        <v>0</v>
      </c>
      <c r="E40" s="1">
        <v>16.12</v>
      </c>
      <c r="F40" s="127">
        <f t="shared" si="0"/>
        <v>0.24813895781637715</v>
      </c>
    </row>
    <row r="41" spans="1:6" ht="14.5">
      <c r="A41" s="1" t="s">
        <v>398</v>
      </c>
      <c r="B41" s="1">
        <v>4</v>
      </c>
      <c r="C41" s="1">
        <v>7</v>
      </c>
      <c r="D41" s="1">
        <v>0</v>
      </c>
      <c r="E41" s="1">
        <v>9.06</v>
      </c>
      <c r="F41" s="127">
        <f t="shared" si="0"/>
        <v>0.44150110375275936</v>
      </c>
    </row>
    <row r="42" spans="1:6" ht="14.5">
      <c r="A42" s="1" t="s">
        <v>597</v>
      </c>
      <c r="B42" s="1">
        <v>4</v>
      </c>
      <c r="C42" s="1">
        <v>4</v>
      </c>
      <c r="D42" s="1">
        <v>0</v>
      </c>
      <c r="E42" s="1">
        <v>5.94</v>
      </c>
      <c r="F42" s="127">
        <f t="shared" si="0"/>
        <v>0.67340067340067333</v>
      </c>
    </row>
    <row r="43" spans="1:6" ht="14.5">
      <c r="A43" s="1" t="s">
        <v>362</v>
      </c>
      <c r="B43" s="1">
        <v>4</v>
      </c>
      <c r="C43" s="1">
        <v>7</v>
      </c>
      <c r="D43" s="1">
        <v>0</v>
      </c>
      <c r="E43" s="1">
        <v>5.96</v>
      </c>
      <c r="F43" s="127">
        <f t="shared" si="0"/>
        <v>0.67114093959731547</v>
      </c>
    </row>
    <row r="44" spans="1:6" ht="14.5">
      <c r="A44" s="1" t="s">
        <v>365</v>
      </c>
      <c r="B44" s="1">
        <v>4</v>
      </c>
      <c r="C44" s="1">
        <v>5</v>
      </c>
      <c r="D44" s="1">
        <v>0</v>
      </c>
      <c r="E44" s="1">
        <v>8.02</v>
      </c>
      <c r="F44" s="127">
        <f t="shared" si="0"/>
        <v>0.49875311720698257</v>
      </c>
    </row>
    <row r="45" spans="1:6" ht="14.5">
      <c r="A45" s="1" t="s">
        <v>613</v>
      </c>
      <c r="B45" s="1">
        <v>4</v>
      </c>
      <c r="C45" s="1">
        <v>5</v>
      </c>
      <c r="D45" s="1">
        <v>0</v>
      </c>
      <c r="E45" s="1">
        <v>2.2400000000000002</v>
      </c>
      <c r="F45" s="127">
        <f t="shared" si="0"/>
        <v>1.7857142857142856</v>
      </c>
    </row>
    <row r="46" spans="1:6" ht="14.5">
      <c r="A46" s="1" t="s">
        <v>453</v>
      </c>
      <c r="B46" s="1">
        <v>3</v>
      </c>
      <c r="C46" s="1">
        <v>5</v>
      </c>
      <c r="D46" s="1">
        <v>0</v>
      </c>
      <c r="E46" s="1">
        <v>16.98</v>
      </c>
      <c r="F46" s="127">
        <f t="shared" si="0"/>
        <v>0.17667844522968199</v>
      </c>
    </row>
    <row r="47" spans="1:6" ht="14.5">
      <c r="A47" s="1" t="s">
        <v>397</v>
      </c>
      <c r="B47" s="1">
        <v>2</v>
      </c>
      <c r="C47" s="1">
        <v>3</v>
      </c>
      <c r="D47" s="1">
        <v>0</v>
      </c>
      <c r="E47" s="1">
        <v>9.5</v>
      </c>
      <c r="F47" s="127">
        <f t="shared" si="0"/>
        <v>0.21052631578947367</v>
      </c>
    </row>
    <row r="48" spans="1:6" ht="14.5">
      <c r="A48" s="1" t="s">
        <v>374</v>
      </c>
      <c r="B48" s="1">
        <v>2</v>
      </c>
      <c r="C48" s="1">
        <v>2</v>
      </c>
      <c r="D48" s="1">
        <v>0</v>
      </c>
      <c r="E48" s="1">
        <v>11.31</v>
      </c>
      <c r="F48" s="127">
        <f t="shared" si="0"/>
        <v>0.17683465959328026</v>
      </c>
    </row>
    <row r="49" spans="1:6" ht="14.5">
      <c r="A49" s="1" t="s">
        <v>595</v>
      </c>
      <c r="B49" s="1">
        <v>2</v>
      </c>
      <c r="C49" s="1">
        <v>5</v>
      </c>
      <c r="D49" s="1">
        <v>0</v>
      </c>
      <c r="E49" s="1">
        <v>12.52</v>
      </c>
      <c r="F49" s="127">
        <f t="shared" si="0"/>
        <v>0.15974440894568689</v>
      </c>
    </row>
    <row r="50" spans="1:6" ht="14.5">
      <c r="A50" s="1" t="s">
        <v>390</v>
      </c>
      <c r="B50" s="1">
        <v>2</v>
      </c>
      <c r="C50" s="1">
        <v>2</v>
      </c>
      <c r="D50" s="1">
        <v>2</v>
      </c>
      <c r="E50" s="1">
        <v>9.6999999999999993</v>
      </c>
      <c r="F50" s="127">
        <f t="shared" si="0"/>
        <v>0.2061855670103093</v>
      </c>
    </row>
    <row r="51" spans="1:6" ht="14.5">
      <c r="A51" s="1" t="s">
        <v>454</v>
      </c>
      <c r="B51" s="1">
        <v>2</v>
      </c>
      <c r="C51" s="1">
        <v>2</v>
      </c>
      <c r="D51" s="1">
        <v>0</v>
      </c>
      <c r="E51" s="1">
        <v>7.46</v>
      </c>
      <c r="F51" s="127">
        <f t="shared" si="0"/>
        <v>0.26809651474530832</v>
      </c>
    </row>
    <row r="52" spans="1:6" ht="14.5">
      <c r="A52" s="1" t="s">
        <v>596</v>
      </c>
      <c r="B52" s="1">
        <v>2</v>
      </c>
      <c r="C52" s="1">
        <v>2</v>
      </c>
      <c r="D52" s="1">
        <v>0</v>
      </c>
      <c r="E52" s="1">
        <v>15.49</v>
      </c>
      <c r="F52" s="127">
        <f t="shared" si="0"/>
        <v>0.12911555842479019</v>
      </c>
    </row>
    <row r="53" spans="1:6" ht="14.5">
      <c r="A53" s="1" t="s">
        <v>368</v>
      </c>
      <c r="B53" s="1">
        <v>2</v>
      </c>
      <c r="C53" s="1">
        <v>6</v>
      </c>
      <c r="D53" s="1">
        <v>0</v>
      </c>
      <c r="E53" s="1">
        <v>16.12</v>
      </c>
      <c r="F53" s="127">
        <f t="shared" si="0"/>
        <v>0.12406947890818858</v>
      </c>
    </row>
    <row r="54" spans="1:6" ht="14.5">
      <c r="A54" s="1" t="s">
        <v>381</v>
      </c>
      <c r="B54" s="1">
        <v>2</v>
      </c>
      <c r="C54" s="1">
        <v>2</v>
      </c>
      <c r="D54" s="1">
        <v>0</v>
      </c>
      <c r="E54" s="1">
        <v>78.400000000000006</v>
      </c>
      <c r="F54" s="127">
        <f t="shared" si="0"/>
        <v>2.551020408163265E-2</v>
      </c>
    </row>
    <row r="55" spans="1:6" ht="14.5">
      <c r="A55" s="1" t="s">
        <v>593</v>
      </c>
      <c r="B55" s="1">
        <v>2</v>
      </c>
      <c r="C55" s="1">
        <v>2</v>
      </c>
      <c r="D55" s="1">
        <v>0</v>
      </c>
      <c r="E55" s="1">
        <v>26.67</v>
      </c>
      <c r="F55" s="127">
        <f t="shared" si="0"/>
        <v>7.4990626171728525E-2</v>
      </c>
    </row>
    <row r="56" spans="1:6" ht="14.5">
      <c r="A56" s="1" t="s">
        <v>611</v>
      </c>
      <c r="B56" s="1">
        <v>2</v>
      </c>
      <c r="C56" s="1">
        <v>2</v>
      </c>
      <c r="D56" s="1">
        <v>0</v>
      </c>
      <c r="E56" s="1">
        <v>4.99</v>
      </c>
      <c r="F56" s="127">
        <f t="shared" si="0"/>
        <v>0.40080160320641278</v>
      </c>
    </row>
    <row r="57" spans="1:6" ht="14.5">
      <c r="A57" s="1" t="s">
        <v>370</v>
      </c>
      <c r="B57" s="1">
        <v>2</v>
      </c>
      <c r="C57" s="1">
        <v>2</v>
      </c>
      <c r="D57" s="1">
        <v>0</v>
      </c>
      <c r="E57" s="1">
        <v>10.61</v>
      </c>
      <c r="F57" s="127">
        <f t="shared" si="0"/>
        <v>0.18850141376060323</v>
      </c>
    </row>
    <row r="58" spans="1:6" ht="14.5">
      <c r="A58" s="1" t="s">
        <v>372</v>
      </c>
      <c r="B58" s="1">
        <v>2</v>
      </c>
      <c r="C58" s="1">
        <v>4</v>
      </c>
      <c r="D58" s="1">
        <v>0</v>
      </c>
      <c r="E58" s="1">
        <v>10.46</v>
      </c>
      <c r="F58" s="127">
        <f t="shared" si="0"/>
        <v>0.19120458891013384</v>
      </c>
    </row>
    <row r="59" spans="1:6" ht="14.5">
      <c r="A59" s="1" t="s">
        <v>384</v>
      </c>
      <c r="B59" s="1">
        <v>2</v>
      </c>
      <c r="C59" s="1">
        <v>5</v>
      </c>
      <c r="D59" s="1">
        <v>0</v>
      </c>
      <c r="E59" s="1">
        <v>8.57</v>
      </c>
      <c r="F59" s="127">
        <f t="shared" si="0"/>
        <v>0.23337222870478413</v>
      </c>
    </row>
    <row r="60" spans="1:6" ht="14.5">
      <c r="A60" s="1" t="s">
        <v>400</v>
      </c>
      <c r="B60" s="1">
        <v>2</v>
      </c>
      <c r="C60" s="1">
        <v>2</v>
      </c>
      <c r="D60" s="1">
        <v>0</v>
      </c>
      <c r="E60" s="1">
        <v>25.53</v>
      </c>
      <c r="F60" s="127">
        <f>B60/E60</f>
        <v>7.8339208773991378E-2</v>
      </c>
    </row>
    <row r="61" spans="1:6" ht="14.5">
      <c r="A61" s="1" t="s">
        <v>360</v>
      </c>
      <c r="B61" s="1">
        <v>1</v>
      </c>
      <c r="C61" s="1">
        <v>2</v>
      </c>
      <c r="D61" s="1">
        <v>1</v>
      </c>
      <c r="E61" s="1">
        <v>6.19</v>
      </c>
      <c r="F61" s="127">
        <f t="shared" si="0"/>
        <v>0.16155088852988692</v>
      </c>
    </row>
    <row r="62" spans="1:6" ht="14.5">
      <c r="A62" s="1" t="s">
        <v>401</v>
      </c>
      <c r="B62" s="1">
        <v>1</v>
      </c>
      <c r="C62" s="1">
        <v>1</v>
      </c>
      <c r="D62" s="1">
        <v>0</v>
      </c>
      <c r="E62" s="1">
        <v>9.3699999999999992</v>
      </c>
      <c r="F62" s="127">
        <f t="shared" si="0"/>
        <v>0.10672358591248667</v>
      </c>
    </row>
    <row r="63" spans="1:6" ht="14.5">
      <c r="A63" s="1" t="s">
        <v>604</v>
      </c>
      <c r="B63" s="1">
        <v>1</v>
      </c>
      <c r="C63" s="1">
        <v>5</v>
      </c>
      <c r="D63" s="1">
        <v>0</v>
      </c>
      <c r="E63" s="1">
        <v>6.68</v>
      </c>
      <c r="F63" s="127">
        <f t="shared" si="0"/>
        <v>0.14970059880239522</v>
      </c>
    </row>
    <row r="64" spans="1:6" ht="14.5">
      <c r="A64" s="1" t="s">
        <v>376</v>
      </c>
      <c r="B64" s="1">
        <v>1</v>
      </c>
      <c r="C64" s="1">
        <v>3</v>
      </c>
      <c r="D64" s="1">
        <v>0</v>
      </c>
      <c r="E64" s="1">
        <v>12.7</v>
      </c>
      <c r="F64" s="127">
        <f t="shared" si="0"/>
        <v>7.874015748031496E-2</v>
      </c>
    </row>
    <row r="65" spans="1:6" ht="14.5">
      <c r="A65" s="1" t="s">
        <v>394</v>
      </c>
      <c r="B65" s="1">
        <v>1</v>
      </c>
      <c r="C65" s="1">
        <v>0</v>
      </c>
      <c r="D65" s="1">
        <v>1</v>
      </c>
      <c r="E65" s="1">
        <v>4.49</v>
      </c>
      <c r="F65" s="127">
        <f t="shared" si="0"/>
        <v>0.22271714922048996</v>
      </c>
    </row>
    <row r="66" spans="1:6" ht="14.5">
      <c r="A66" s="1" t="s">
        <v>364</v>
      </c>
      <c r="B66" s="1">
        <v>1</v>
      </c>
      <c r="C66" s="1">
        <v>1</v>
      </c>
      <c r="D66" s="1">
        <v>0</v>
      </c>
      <c r="E66" s="1">
        <v>4.38</v>
      </c>
      <c r="F66" s="127">
        <f t="shared" si="0"/>
        <v>0.22831050228310504</v>
      </c>
    </row>
    <row r="67" spans="1:6" ht="14.5">
      <c r="A67" s="1" t="s">
        <v>599</v>
      </c>
      <c r="B67" s="1">
        <v>1</v>
      </c>
      <c r="C67" s="1">
        <v>1</v>
      </c>
      <c r="D67" s="1">
        <v>0</v>
      </c>
      <c r="E67" s="1">
        <v>24.85</v>
      </c>
      <c r="F67" s="127">
        <f t="shared" si="0"/>
        <v>4.0241448692152917E-2</v>
      </c>
    </row>
    <row r="68" spans="1:6" ht="14.5">
      <c r="A68" s="1" t="s">
        <v>606</v>
      </c>
      <c r="B68" s="1">
        <v>1</v>
      </c>
      <c r="C68" s="1">
        <v>2</v>
      </c>
      <c r="D68" s="1">
        <v>0</v>
      </c>
      <c r="E68" s="1">
        <v>11.59</v>
      </c>
      <c r="F68" s="127">
        <f t="shared" si="0"/>
        <v>8.6281276962899056E-2</v>
      </c>
    </row>
    <row r="69" spans="1:6" ht="14.5">
      <c r="A69" s="1" t="s">
        <v>603</v>
      </c>
      <c r="B69" s="1">
        <v>1</v>
      </c>
      <c r="C69" s="1">
        <v>1</v>
      </c>
      <c r="D69" s="1">
        <v>0</v>
      </c>
      <c r="E69" s="1">
        <v>12.92</v>
      </c>
      <c r="F69" s="127">
        <f t="shared" ref="F69:F77" si="1">B69/E69</f>
        <v>7.7399380804953566E-2</v>
      </c>
    </row>
    <row r="70" spans="1:6" ht="14.5">
      <c r="A70" s="1" t="s">
        <v>399</v>
      </c>
      <c r="B70" s="1">
        <v>1</v>
      </c>
      <c r="C70" s="1">
        <v>1</v>
      </c>
      <c r="D70" s="1">
        <v>0</v>
      </c>
      <c r="E70" s="1">
        <v>7.25</v>
      </c>
      <c r="F70" s="127">
        <f t="shared" si="1"/>
        <v>0.13793103448275862</v>
      </c>
    </row>
    <row r="71" spans="1:6" ht="14.5">
      <c r="A71" s="1" t="s">
        <v>602</v>
      </c>
      <c r="B71" s="1">
        <v>1</v>
      </c>
      <c r="C71" s="1">
        <v>2</v>
      </c>
      <c r="D71" s="1">
        <v>0</v>
      </c>
      <c r="E71" s="1">
        <v>2.42</v>
      </c>
      <c r="F71" s="127">
        <f t="shared" si="1"/>
        <v>0.41322314049586778</v>
      </c>
    </row>
    <row r="72" spans="1:6" ht="14.5">
      <c r="A72" s="1" t="s">
        <v>455</v>
      </c>
      <c r="B72" s="1">
        <v>1</v>
      </c>
      <c r="C72" s="1">
        <v>1</v>
      </c>
      <c r="D72" s="1">
        <v>0</v>
      </c>
      <c r="E72" s="1">
        <v>7.48</v>
      </c>
      <c r="F72" s="127">
        <f t="shared" si="1"/>
        <v>0.13368983957219249</v>
      </c>
    </row>
    <row r="73" spans="1:6" ht="14.5">
      <c r="A73" s="1" t="s">
        <v>588</v>
      </c>
      <c r="B73" s="1">
        <v>1</v>
      </c>
      <c r="C73" s="1">
        <v>1</v>
      </c>
      <c r="D73" s="1">
        <v>0</v>
      </c>
      <c r="E73" s="1">
        <v>5.76</v>
      </c>
      <c r="F73" s="127">
        <f t="shared" si="1"/>
        <v>0.1736111111111111</v>
      </c>
    </row>
    <row r="74" spans="1:6" ht="14.5">
      <c r="A74" s="1" t="s">
        <v>629</v>
      </c>
      <c r="B74" s="1">
        <v>1</v>
      </c>
      <c r="C74" s="1">
        <v>1</v>
      </c>
      <c r="D74" s="1">
        <v>0</v>
      </c>
      <c r="E74" s="1">
        <v>12</v>
      </c>
      <c r="F74" s="127">
        <f t="shared" si="1"/>
        <v>8.3333333333333329E-2</v>
      </c>
    </row>
    <row r="75" spans="1:6">
      <c r="F75" s="127"/>
    </row>
    <row r="76" spans="1:6" ht="14.5">
      <c r="A76" s="115" t="s">
        <v>38</v>
      </c>
      <c r="B76" s="116">
        <f>B3+B4+B29</f>
        <v>168</v>
      </c>
      <c r="C76" s="116">
        <f t="shared" ref="C76:E76" si="2">C3+C4</f>
        <v>253</v>
      </c>
      <c r="D76" s="116">
        <f t="shared" si="2"/>
        <v>3</v>
      </c>
      <c r="E76" s="116">
        <f t="shared" si="2"/>
        <v>119.80000000000001</v>
      </c>
      <c r="F76" s="129">
        <f t="shared" si="1"/>
        <v>1.4023372287145242</v>
      </c>
    </row>
    <row r="77" spans="1:6" ht="14.5">
      <c r="A77" s="117" t="s">
        <v>39</v>
      </c>
      <c r="B77" s="6">
        <f>SUM(B5:B28)+SUM(B30:B74)</f>
        <v>618</v>
      </c>
      <c r="C77" s="6">
        <f t="shared" ref="C77:E77" si="3">SUM(C5:C28)+SUM(C30:C74)</f>
        <v>902</v>
      </c>
      <c r="D77" s="6">
        <f t="shared" si="3"/>
        <v>19</v>
      </c>
      <c r="E77" s="6">
        <f t="shared" si="3"/>
        <v>1156.7599999999998</v>
      </c>
      <c r="F77" s="128">
        <f t="shared" si="1"/>
        <v>0.53425083854905087</v>
      </c>
    </row>
    <row r="78" spans="1:6" ht="13">
      <c r="A78" s="68"/>
    </row>
    <row r="79" spans="1:6" ht="14.5">
      <c r="A79" s="1" t="s">
        <v>460</v>
      </c>
    </row>
  </sheetData>
  <sortState ref="A3:E73">
    <sortCondition descending="1" ref="B3:B7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defaultColWidth="9.1796875" defaultRowHeight="14.5"/>
  <cols>
    <col min="1" max="1" width="30.7265625" style="1" customWidth="1"/>
    <col min="2" max="4" width="9.1796875" style="36"/>
    <col min="5" max="5" width="14.1796875" style="36" customWidth="1"/>
    <col min="6" max="6" width="11.6328125" style="36" bestFit="1" customWidth="1"/>
    <col min="7" max="7" width="14.7265625" style="36" customWidth="1"/>
    <col min="8" max="8" width="13.453125" style="36" bestFit="1" customWidth="1"/>
    <col min="9" max="9" width="11.90625" style="36" bestFit="1" customWidth="1"/>
    <col min="10" max="10" width="12.1796875" style="36" bestFit="1" customWidth="1"/>
    <col min="11" max="11" width="14.7265625" style="36" customWidth="1"/>
    <col min="12" max="12" width="5" style="1" customWidth="1"/>
    <col min="13" max="16384" width="9.1796875" style="1"/>
  </cols>
  <sheetData>
    <row r="1" spans="1:12">
      <c r="A1" s="50" t="s">
        <v>583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2" s="30" customFormat="1" ht="58">
      <c r="A2" s="105" t="s">
        <v>40</v>
      </c>
      <c r="B2" s="56" t="s">
        <v>3</v>
      </c>
      <c r="C2" s="64" t="s">
        <v>4</v>
      </c>
      <c r="D2" s="64" t="s">
        <v>5</v>
      </c>
      <c r="E2" s="64" t="s">
        <v>322</v>
      </c>
      <c r="F2" s="64" t="s">
        <v>630</v>
      </c>
      <c r="G2" s="56" t="s">
        <v>325</v>
      </c>
      <c r="H2" s="56" t="s">
        <v>581</v>
      </c>
      <c r="I2" s="56" t="s">
        <v>582</v>
      </c>
      <c r="J2" s="64" t="s">
        <v>326</v>
      </c>
      <c r="K2" s="64" t="s">
        <v>444</v>
      </c>
    </row>
    <row r="3" spans="1:12">
      <c r="A3" s="13" t="s">
        <v>241</v>
      </c>
      <c r="B3" s="65">
        <v>40</v>
      </c>
      <c r="C3" s="65">
        <v>52</v>
      </c>
      <c r="D3" s="65">
        <v>1</v>
      </c>
      <c r="E3" s="65">
        <v>4138.8180000000002</v>
      </c>
      <c r="F3" s="66">
        <v>335.05913782635093</v>
      </c>
      <c r="G3" s="65">
        <v>40</v>
      </c>
      <c r="H3" s="65">
        <v>52</v>
      </c>
      <c r="I3" s="65">
        <v>1</v>
      </c>
      <c r="J3" s="66">
        <v>3.2382108884841125</v>
      </c>
      <c r="K3" s="65">
        <v>4138.8180000000002</v>
      </c>
      <c r="L3" s="14"/>
    </row>
    <row r="4" spans="1:12">
      <c r="A4" s="13" t="s">
        <v>243</v>
      </c>
      <c r="B4" s="65">
        <v>59</v>
      </c>
      <c r="C4" s="65">
        <v>84</v>
      </c>
      <c r="D4" s="65">
        <v>3</v>
      </c>
      <c r="E4" s="65">
        <v>8706.5400000000009</v>
      </c>
      <c r="F4" s="66">
        <v>887.42635816940174</v>
      </c>
      <c r="G4" s="65">
        <v>59</v>
      </c>
      <c r="H4" s="65">
        <v>84</v>
      </c>
      <c r="I4" s="65">
        <v>3</v>
      </c>
      <c r="J4" s="66">
        <v>6.0136581388237689</v>
      </c>
      <c r="K4" s="65">
        <v>8706.5400000000009</v>
      </c>
      <c r="L4" s="14"/>
    </row>
    <row r="5" spans="1:12">
      <c r="A5" s="13" t="s">
        <v>245</v>
      </c>
      <c r="B5" s="65">
        <v>4</v>
      </c>
      <c r="C5" s="65">
        <v>7</v>
      </c>
      <c r="D5" s="65">
        <v>0</v>
      </c>
      <c r="E5" s="65">
        <v>339.47699999999998</v>
      </c>
      <c r="F5" s="66">
        <v>47.632524203732288</v>
      </c>
      <c r="G5" s="65">
        <v>4</v>
      </c>
      <c r="H5" s="65">
        <v>7</v>
      </c>
      <c r="I5" s="65">
        <v>0</v>
      </c>
      <c r="J5" s="66">
        <v>0.56124596604461896</v>
      </c>
      <c r="K5" s="65">
        <v>339.47699999999998</v>
      </c>
      <c r="L5" s="14"/>
    </row>
    <row r="6" spans="1:12">
      <c r="A6" s="13" t="s">
        <v>247</v>
      </c>
      <c r="B6" s="65">
        <v>50</v>
      </c>
      <c r="C6" s="65">
        <v>91</v>
      </c>
      <c r="D6" s="65">
        <v>3</v>
      </c>
      <c r="E6" s="65">
        <v>8903.1990000000005</v>
      </c>
      <c r="F6" s="66">
        <v>1567.3266437813572</v>
      </c>
      <c r="G6" s="65">
        <v>33</v>
      </c>
      <c r="H6" s="65">
        <v>59</v>
      </c>
      <c r="I6" s="65">
        <v>0</v>
      </c>
      <c r="J6" s="66">
        <v>5.8093477686823345</v>
      </c>
      <c r="K6" s="65">
        <v>2853.4589999999998</v>
      </c>
      <c r="L6" s="14"/>
    </row>
    <row r="7" spans="1:12">
      <c r="A7" s="13" t="s">
        <v>249</v>
      </c>
      <c r="B7" s="65">
        <v>1945</v>
      </c>
      <c r="C7" s="65">
        <v>2500</v>
      </c>
      <c r="D7" s="65">
        <v>18</v>
      </c>
      <c r="E7" s="65">
        <v>153987.09</v>
      </c>
      <c r="F7" s="66">
        <v>393.51687920063375</v>
      </c>
      <c r="G7" s="65">
        <v>1786</v>
      </c>
      <c r="H7" s="65">
        <v>2232</v>
      </c>
      <c r="I7" s="65">
        <v>11</v>
      </c>
      <c r="J7" s="66">
        <v>4.564156295520176</v>
      </c>
      <c r="K7" s="65">
        <v>130397.694</v>
      </c>
      <c r="L7" s="14"/>
    </row>
    <row r="8" spans="1:12">
      <c r="A8" s="13" t="s">
        <v>251</v>
      </c>
      <c r="B8" s="65">
        <v>6</v>
      </c>
      <c r="C8" s="65">
        <v>10</v>
      </c>
      <c r="D8" s="65">
        <v>0</v>
      </c>
      <c r="E8" s="65">
        <v>488.10599999999999</v>
      </c>
      <c r="F8" s="66">
        <v>148.79012345679013</v>
      </c>
      <c r="G8" s="65">
        <v>6</v>
      </c>
      <c r="H8" s="65">
        <v>10</v>
      </c>
      <c r="I8" s="65">
        <v>0</v>
      </c>
      <c r="J8" s="66">
        <v>1.828989483310471</v>
      </c>
      <c r="K8" s="65">
        <v>488.10599999999999</v>
      </c>
      <c r="L8" s="14"/>
    </row>
    <row r="9" spans="1:12">
      <c r="A9" s="13" t="s">
        <v>253</v>
      </c>
      <c r="B9" s="65">
        <v>42</v>
      </c>
      <c r="C9" s="65">
        <v>62</v>
      </c>
      <c r="D9" s="65">
        <v>0</v>
      </c>
      <c r="E9" s="65">
        <v>3078.99</v>
      </c>
      <c r="F9" s="66">
        <v>166.54892627251581</v>
      </c>
      <c r="G9" s="65">
        <v>42</v>
      </c>
      <c r="H9" s="65">
        <v>62</v>
      </c>
      <c r="I9" s="65">
        <v>0</v>
      </c>
      <c r="J9" s="66">
        <v>2.2718667171525939</v>
      </c>
      <c r="K9" s="65">
        <v>3078.99</v>
      </c>
      <c r="L9" s="14"/>
    </row>
    <row r="10" spans="1:12">
      <c r="A10" s="13" t="s">
        <v>255</v>
      </c>
      <c r="B10" s="65">
        <v>45</v>
      </c>
      <c r="C10" s="65">
        <v>59</v>
      </c>
      <c r="D10" s="65">
        <v>0</v>
      </c>
      <c r="E10" s="65">
        <v>2985.2910000000002</v>
      </c>
      <c r="F10" s="66">
        <v>224.06207077719819</v>
      </c>
      <c r="G10" s="65">
        <v>45</v>
      </c>
      <c r="H10" s="65">
        <v>59</v>
      </c>
      <c r="I10" s="65">
        <v>0</v>
      </c>
      <c r="J10" s="66">
        <v>3.3774908995384094</v>
      </c>
      <c r="K10" s="65">
        <v>2985.2910000000002</v>
      </c>
      <c r="L10" s="14"/>
    </row>
    <row r="11" spans="1:12">
      <c r="A11" s="13" t="s">
        <v>257</v>
      </c>
      <c r="B11" s="65">
        <v>2</v>
      </c>
      <c r="C11" s="65">
        <v>2</v>
      </c>
      <c r="D11" s="65">
        <v>0</v>
      </c>
      <c r="E11" s="65">
        <v>106.41</v>
      </c>
      <c r="F11" s="66">
        <v>57.973304276763827</v>
      </c>
      <c r="G11" s="65">
        <v>2</v>
      </c>
      <c r="H11" s="65">
        <v>2</v>
      </c>
      <c r="I11" s="65">
        <v>0</v>
      </c>
      <c r="J11" s="66">
        <v>1.0896213565785891</v>
      </c>
      <c r="K11" s="65">
        <v>106.41</v>
      </c>
      <c r="L11" s="14"/>
    </row>
    <row r="12" spans="1:12">
      <c r="A12" s="13" t="s">
        <v>259</v>
      </c>
      <c r="B12" s="65">
        <v>93</v>
      </c>
      <c r="C12" s="65">
        <v>130</v>
      </c>
      <c r="D12" s="65">
        <v>2</v>
      </c>
      <c r="E12" s="65">
        <v>9518.1479999999992</v>
      </c>
      <c r="F12" s="66">
        <v>260.27202625102541</v>
      </c>
      <c r="G12" s="65">
        <v>83</v>
      </c>
      <c r="H12" s="65">
        <v>110</v>
      </c>
      <c r="I12" s="65">
        <v>2</v>
      </c>
      <c r="J12" s="66">
        <v>2.2696199070276184</v>
      </c>
      <c r="K12" s="65">
        <v>8563.9079999999994</v>
      </c>
      <c r="L12" s="14"/>
    </row>
    <row r="13" spans="1:12">
      <c r="A13" s="13" t="s">
        <v>261</v>
      </c>
      <c r="B13" s="65">
        <v>4</v>
      </c>
      <c r="C13" s="65">
        <v>5</v>
      </c>
      <c r="D13" s="65">
        <v>0</v>
      </c>
      <c r="E13" s="65">
        <v>255.03899999999999</v>
      </c>
      <c r="F13" s="66">
        <v>74.053135888501743</v>
      </c>
      <c r="G13" s="65">
        <v>4</v>
      </c>
      <c r="H13" s="65">
        <v>5</v>
      </c>
      <c r="I13" s="65">
        <v>0</v>
      </c>
      <c r="J13" s="66">
        <v>1.1614401858304297</v>
      </c>
      <c r="K13" s="65">
        <v>255.03899999999999</v>
      </c>
      <c r="L13" s="14"/>
    </row>
    <row r="14" spans="1:12">
      <c r="A14" s="13" t="s">
        <v>263</v>
      </c>
      <c r="B14" s="65">
        <v>3</v>
      </c>
      <c r="C14" s="65">
        <v>3</v>
      </c>
      <c r="D14" s="65">
        <v>0</v>
      </c>
      <c r="E14" s="65">
        <v>159.61500000000001</v>
      </c>
      <c r="F14" s="66">
        <v>85.515671042057321</v>
      </c>
      <c r="G14" s="65">
        <v>3</v>
      </c>
      <c r="H14" s="65">
        <v>3</v>
      </c>
      <c r="I14" s="65">
        <v>0</v>
      </c>
      <c r="J14" s="66">
        <v>1.6072863648540048</v>
      </c>
      <c r="K14" s="65">
        <v>159.61500000000001</v>
      </c>
      <c r="L14" s="14"/>
    </row>
    <row r="15" spans="1:12">
      <c r="A15" s="13" t="s">
        <v>265</v>
      </c>
      <c r="B15" s="65">
        <v>3</v>
      </c>
      <c r="C15" s="65">
        <v>3</v>
      </c>
      <c r="D15" s="65">
        <v>0</v>
      </c>
      <c r="E15" s="65">
        <v>159.61500000000001</v>
      </c>
      <c r="F15" s="66">
        <v>131.20838471023427</v>
      </c>
      <c r="G15" s="65">
        <v>3</v>
      </c>
      <c r="H15" s="65">
        <v>3</v>
      </c>
      <c r="I15" s="65">
        <v>0</v>
      </c>
      <c r="J15" s="66">
        <v>2.466091245376079</v>
      </c>
      <c r="K15" s="65">
        <v>159.61500000000001</v>
      </c>
      <c r="L15" s="14"/>
    </row>
    <row r="16" spans="1:12">
      <c r="A16" s="13" t="s">
        <v>267</v>
      </c>
      <c r="B16" s="65">
        <v>3</v>
      </c>
      <c r="C16" s="65">
        <v>3</v>
      </c>
      <c r="D16" s="65">
        <v>0</v>
      </c>
      <c r="E16" s="65">
        <v>159.61500000000001</v>
      </c>
      <c r="F16" s="66">
        <v>46.931784769185533</v>
      </c>
      <c r="G16" s="65">
        <v>3</v>
      </c>
      <c r="H16" s="65">
        <v>3</v>
      </c>
      <c r="I16" s="65">
        <v>0</v>
      </c>
      <c r="J16" s="66">
        <v>0.88209350191120262</v>
      </c>
      <c r="K16" s="65">
        <v>159.61500000000001</v>
      </c>
      <c r="L16" s="14"/>
    </row>
    <row r="17" spans="1:12">
      <c r="A17" s="13" t="s">
        <v>269</v>
      </c>
      <c r="B17" s="65">
        <v>14</v>
      </c>
      <c r="C17" s="65">
        <v>20</v>
      </c>
      <c r="D17" s="65">
        <v>0</v>
      </c>
      <c r="E17" s="65">
        <v>998.18399999999997</v>
      </c>
      <c r="F17" s="66">
        <v>219.88853397951317</v>
      </c>
      <c r="G17" s="65">
        <v>14</v>
      </c>
      <c r="H17" s="65">
        <v>20</v>
      </c>
      <c r="I17" s="65">
        <v>0</v>
      </c>
      <c r="J17" s="66">
        <v>3.0840400925212026</v>
      </c>
      <c r="K17" s="65">
        <v>998.18399999999997</v>
      </c>
      <c r="L17" s="14"/>
    </row>
    <row r="18" spans="1:12">
      <c r="A18" s="13" t="s">
        <v>271</v>
      </c>
      <c r="B18" s="65">
        <v>8</v>
      </c>
      <c r="C18" s="65">
        <v>12</v>
      </c>
      <c r="D18" s="65">
        <v>0</v>
      </c>
      <c r="E18" s="65">
        <v>594.51599999999996</v>
      </c>
      <c r="F18" s="66">
        <v>90.586012494286152</v>
      </c>
      <c r="G18" s="65">
        <v>8</v>
      </c>
      <c r="H18" s="65">
        <v>12</v>
      </c>
      <c r="I18" s="65">
        <v>0</v>
      </c>
      <c r="J18" s="66">
        <v>1.2189547463050434</v>
      </c>
      <c r="K18" s="65">
        <v>594.51599999999996</v>
      </c>
      <c r="L18" s="14"/>
    </row>
    <row r="19" spans="1:12">
      <c r="A19" s="13" t="s">
        <v>272</v>
      </c>
      <c r="B19" s="65">
        <v>64</v>
      </c>
      <c r="C19" s="65">
        <v>90</v>
      </c>
      <c r="D19" s="65">
        <v>2</v>
      </c>
      <c r="E19" s="65">
        <v>7510.7939999999999</v>
      </c>
      <c r="F19" s="66">
        <v>405.03648178607057</v>
      </c>
      <c r="G19" s="65">
        <v>55</v>
      </c>
      <c r="H19" s="65">
        <v>72</v>
      </c>
      <c r="I19" s="65">
        <v>0</v>
      </c>
      <c r="J19" s="66">
        <v>2.9659988675277051</v>
      </c>
      <c r="K19" s="65">
        <v>3643.998</v>
      </c>
      <c r="L19" s="14"/>
    </row>
    <row r="20" spans="1:12">
      <c r="A20" s="13" t="s">
        <v>274</v>
      </c>
      <c r="B20" s="65">
        <v>52</v>
      </c>
      <c r="C20" s="65">
        <v>73</v>
      </c>
      <c r="D20" s="65">
        <v>4</v>
      </c>
      <c r="E20" s="65">
        <v>9669.2189999999991</v>
      </c>
      <c r="F20" s="66">
        <v>460.98779499404054</v>
      </c>
      <c r="G20" s="65">
        <v>29</v>
      </c>
      <c r="H20" s="65">
        <v>40</v>
      </c>
      <c r="I20" s="65">
        <v>3</v>
      </c>
      <c r="J20" s="66">
        <v>1.3825983313468415</v>
      </c>
      <c r="K20" s="65">
        <v>6519.3239999999996</v>
      </c>
      <c r="L20" s="14"/>
    </row>
    <row r="21" spans="1:12">
      <c r="A21" s="13" t="s">
        <v>275</v>
      </c>
      <c r="B21" s="65">
        <v>48</v>
      </c>
      <c r="C21" s="65">
        <v>66</v>
      </c>
      <c r="D21" s="65">
        <v>2</v>
      </c>
      <c r="E21" s="65">
        <v>6321.7619999999997</v>
      </c>
      <c r="F21" s="66">
        <v>407.27754155392347</v>
      </c>
      <c r="G21" s="65">
        <v>48</v>
      </c>
      <c r="H21" s="65">
        <v>66</v>
      </c>
      <c r="I21" s="65">
        <v>2</v>
      </c>
      <c r="J21" s="66">
        <v>3.0923850019327404</v>
      </c>
      <c r="K21" s="65">
        <v>6321.7619999999997</v>
      </c>
      <c r="L21" s="14"/>
    </row>
    <row r="22" spans="1:12">
      <c r="A22" s="13" t="s">
        <v>277</v>
      </c>
      <c r="B22" s="65">
        <v>15</v>
      </c>
      <c r="C22" s="65">
        <v>25</v>
      </c>
      <c r="D22" s="65">
        <v>1</v>
      </c>
      <c r="E22" s="65">
        <v>2724.2550000000001</v>
      </c>
      <c r="F22" s="66">
        <v>497.76265302393568</v>
      </c>
      <c r="G22" s="65">
        <v>7</v>
      </c>
      <c r="H22" s="65">
        <v>11</v>
      </c>
      <c r="I22" s="65">
        <v>0</v>
      </c>
      <c r="J22" s="66">
        <v>1.279006029599854</v>
      </c>
      <c r="K22" s="65">
        <v>541.31100000000004</v>
      </c>
      <c r="L22" s="14"/>
    </row>
    <row r="23" spans="1:12">
      <c r="A23" s="13" t="s">
        <v>279</v>
      </c>
      <c r="B23" s="65">
        <v>20</v>
      </c>
      <c r="C23" s="65">
        <v>27</v>
      </c>
      <c r="D23" s="65">
        <v>1</v>
      </c>
      <c r="E23" s="65">
        <v>2863.623</v>
      </c>
      <c r="F23" s="66">
        <v>208.55167140048067</v>
      </c>
      <c r="G23" s="65">
        <v>20</v>
      </c>
      <c r="H23" s="65">
        <v>27</v>
      </c>
      <c r="I23" s="65">
        <v>1</v>
      </c>
      <c r="J23" s="66">
        <v>1.4565581530842617</v>
      </c>
      <c r="K23" s="65">
        <v>2863.623</v>
      </c>
      <c r="L23" s="14"/>
    </row>
    <row r="24" spans="1:12">
      <c r="A24" s="13" t="s">
        <v>281</v>
      </c>
      <c r="B24" s="65">
        <v>17</v>
      </c>
      <c r="C24" s="65">
        <v>28</v>
      </c>
      <c r="D24" s="65">
        <v>0</v>
      </c>
      <c r="E24" s="65">
        <v>1368.894</v>
      </c>
      <c r="F24" s="66">
        <v>207.70715423715956</v>
      </c>
      <c r="G24" s="65">
        <v>13</v>
      </c>
      <c r="H24" s="65">
        <v>21</v>
      </c>
      <c r="I24" s="65">
        <v>0</v>
      </c>
      <c r="J24" s="66">
        <v>1.9725362263864656</v>
      </c>
      <c r="K24" s="65">
        <v>1029.4169999999999</v>
      </c>
      <c r="L24" s="14"/>
    </row>
    <row r="25" spans="1:12">
      <c r="A25" s="13" t="s">
        <v>283</v>
      </c>
      <c r="B25" s="65">
        <v>4</v>
      </c>
      <c r="C25" s="65">
        <v>10</v>
      </c>
      <c r="D25" s="65">
        <v>0</v>
      </c>
      <c r="E25" s="65">
        <v>466.13400000000001</v>
      </c>
      <c r="F25" s="66">
        <v>238.79815573770492</v>
      </c>
      <c r="G25" s="65">
        <v>4</v>
      </c>
      <c r="H25" s="65">
        <v>10</v>
      </c>
      <c r="I25" s="65">
        <v>0</v>
      </c>
      <c r="J25" s="66">
        <v>2.0491803278688527</v>
      </c>
      <c r="K25" s="65">
        <v>466.13400000000001</v>
      </c>
      <c r="L25" s="14"/>
    </row>
    <row r="26" spans="1:12">
      <c r="A26" s="13" t="s">
        <v>285</v>
      </c>
      <c r="B26" s="65">
        <v>14</v>
      </c>
      <c r="C26" s="65">
        <v>22</v>
      </c>
      <c r="D26" s="65">
        <v>1</v>
      </c>
      <c r="E26" s="65">
        <v>2586.6120000000001</v>
      </c>
      <c r="F26" s="66">
        <v>531.95105398457588</v>
      </c>
      <c r="G26" s="65">
        <v>14</v>
      </c>
      <c r="H26" s="65">
        <v>22</v>
      </c>
      <c r="I26" s="65">
        <v>1</v>
      </c>
      <c r="J26" s="66">
        <v>2.8791773778920309</v>
      </c>
      <c r="K26" s="65">
        <v>2586.6120000000001</v>
      </c>
      <c r="L26" s="14"/>
    </row>
    <row r="27" spans="1:12">
      <c r="A27" s="13" t="s">
        <v>287</v>
      </c>
      <c r="B27" s="65">
        <v>9</v>
      </c>
      <c r="C27" s="65">
        <v>9</v>
      </c>
      <c r="D27" s="65">
        <v>1</v>
      </c>
      <c r="E27" s="65">
        <v>1982.835</v>
      </c>
      <c r="F27" s="66">
        <v>359.40456769983689</v>
      </c>
      <c r="G27" s="65">
        <v>9</v>
      </c>
      <c r="H27" s="65">
        <v>9</v>
      </c>
      <c r="I27" s="65">
        <v>1</v>
      </c>
      <c r="J27" s="66">
        <v>1.6313213703099512</v>
      </c>
      <c r="K27" s="65">
        <v>1982.835</v>
      </c>
      <c r="L27" s="14"/>
    </row>
    <row r="28" spans="1:12">
      <c r="A28" s="13" t="s">
        <v>290</v>
      </c>
      <c r="B28" s="65">
        <v>56</v>
      </c>
      <c r="C28" s="65">
        <v>102</v>
      </c>
      <c r="D28" s="65">
        <v>2</v>
      </c>
      <c r="E28" s="65">
        <v>7929.5339999999997</v>
      </c>
      <c r="F28" s="66">
        <v>646.51724419078676</v>
      </c>
      <c r="G28" s="65">
        <v>56</v>
      </c>
      <c r="H28" s="65">
        <v>102</v>
      </c>
      <c r="I28" s="65">
        <v>2</v>
      </c>
      <c r="J28" s="66">
        <v>4.5658377496942517</v>
      </c>
      <c r="K28" s="65">
        <v>7929.5339999999997</v>
      </c>
      <c r="L28" s="14"/>
    </row>
    <row r="29" spans="1:12">
      <c r="A29" s="13" t="s">
        <v>291</v>
      </c>
      <c r="B29" s="65">
        <v>2</v>
      </c>
      <c r="C29" s="65">
        <v>4</v>
      </c>
      <c r="D29" s="65">
        <v>0</v>
      </c>
      <c r="E29" s="65">
        <v>190.84800000000001</v>
      </c>
      <c r="F29" s="66">
        <v>48.966773572803078</v>
      </c>
      <c r="G29" s="65">
        <v>2</v>
      </c>
      <c r="H29" s="65">
        <v>4</v>
      </c>
      <c r="I29" s="65">
        <v>0</v>
      </c>
      <c r="J29" s="66">
        <v>0.51314945477870433</v>
      </c>
      <c r="K29" s="65">
        <v>190.84800000000001</v>
      </c>
      <c r="L29" s="14"/>
    </row>
    <row r="30" spans="1:12">
      <c r="A30" s="13" t="s">
        <v>292</v>
      </c>
      <c r="B30" s="65">
        <v>280</v>
      </c>
      <c r="C30" s="65">
        <v>387</v>
      </c>
      <c r="D30" s="65">
        <v>3</v>
      </c>
      <c r="E30" s="65">
        <v>23926.803</v>
      </c>
      <c r="F30" s="66">
        <v>342.12182479820979</v>
      </c>
      <c r="G30" s="65">
        <v>249</v>
      </c>
      <c r="H30" s="65">
        <v>324</v>
      </c>
      <c r="I30" s="65">
        <v>3</v>
      </c>
      <c r="J30" s="66">
        <v>3.5603726237372473</v>
      </c>
      <c r="K30" s="65">
        <v>20926.439999999999</v>
      </c>
      <c r="L30" s="14"/>
    </row>
    <row r="31" spans="1:12">
      <c r="A31" s="13" t="s">
        <v>242</v>
      </c>
      <c r="B31" s="65">
        <v>4</v>
      </c>
      <c r="C31" s="65">
        <v>4</v>
      </c>
      <c r="D31" s="65">
        <v>0</v>
      </c>
      <c r="E31" s="65">
        <v>212.82</v>
      </c>
      <c r="F31" s="66">
        <v>97.489693082913419</v>
      </c>
      <c r="G31" s="65">
        <v>4</v>
      </c>
      <c r="H31" s="65">
        <v>4</v>
      </c>
      <c r="I31" s="65">
        <v>0</v>
      </c>
      <c r="J31" s="66">
        <v>1.8323408153916629</v>
      </c>
      <c r="K31" s="65">
        <v>212.82</v>
      </c>
      <c r="L31" s="14"/>
    </row>
    <row r="32" spans="1:12">
      <c r="A32" s="13" t="s">
        <v>244</v>
      </c>
      <c r="B32" s="65">
        <v>15</v>
      </c>
      <c r="C32" s="65">
        <v>21</v>
      </c>
      <c r="D32" s="65">
        <v>2</v>
      </c>
      <c r="E32" s="65">
        <v>4059.3690000000001</v>
      </c>
      <c r="F32" s="66">
        <v>936.63336409783108</v>
      </c>
      <c r="G32" s="65">
        <v>15</v>
      </c>
      <c r="H32" s="65">
        <v>21</v>
      </c>
      <c r="I32" s="65">
        <v>2</v>
      </c>
      <c r="J32" s="66">
        <v>3.4610059990770652</v>
      </c>
      <c r="K32" s="65">
        <v>4059.3690000000001</v>
      </c>
      <c r="L32" s="14"/>
    </row>
    <row r="33" spans="1:12">
      <c r="A33" s="13" t="s">
        <v>246</v>
      </c>
      <c r="B33" s="65">
        <v>22</v>
      </c>
      <c r="C33" s="65">
        <v>32</v>
      </c>
      <c r="D33" s="65">
        <v>0</v>
      </c>
      <c r="E33" s="65">
        <v>1592.7</v>
      </c>
      <c r="F33" s="66">
        <v>174.66688600098701</v>
      </c>
      <c r="G33" s="65">
        <v>12</v>
      </c>
      <c r="H33" s="65">
        <v>17</v>
      </c>
      <c r="I33" s="65">
        <v>0</v>
      </c>
      <c r="J33" s="66">
        <v>1.3160059220266491</v>
      </c>
      <c r="K33" s="65">
        <v>849.55499999999995</v>
      </c>
      <c r="L33" s="14"/>
    </row>
    <row r="34" spans="1:12">
      <c r="A34" s="13" t="s">
        <v>248</v>
      </c>
      <c r="B34" s="65">
        <v>22</v>
      </c>
      <c r="C34" s="65">
        <v>43</v>
      </c>
      <c r="D34" s="65">
        <v>1</v>
      </c>
      <c r="E34" s="65">
        <v>3561.0990000000002</v>
      </c>
      <c r="F34" s="66">
        <v>521.50530863293545</v>
      </c>
      <c r="G34" s="65">
        <v>17</v>
      </c>
      <c r="H34" s="65">
        <v>32</v>
      </c>
      <c r="I34" s="65">
        <v>1</v>
      </c>
      <c r="J34" s="66">
        <v>2.4895657904371387</v>
      </c>
      <c r="K34" s="65">
        <v>3041.76</v>
      </c>
      <c r="L34" s="14"/>
    </row>
    <row r="35" spans="1:12">
      <c r="A35" s="13" t="s">
        <v>250</v>
      </c>
      <c r="B35" s="65">
        <v>30</v>
      </c>
      <c r="C35" s="65">
        <v>41</v>
      </c>
      <c r="D35" s="65">
        <v>1</v>
      </c>
      <c r="E35" s="65">
        <v>3564.549</v>
      </c>
      <c r="F35" s="66">
        <v>212.18185065031696</v>
      </c>
      <c r="G35" s="65">
        <v>30</v>
      </c>
      <c r="H35" s="65">
        <v>41</v>
      </c>
      <c r="I35" s="65">
        <v>1</v>
      </c>
      <c r="J35" s="66">
        <v>1.7857674335545701</v>
      </c>
      <c r="K35" s="65">
        <v>3564.549</v>
      </c>
      <c r="L35" s="14"/>
    </row>
    <row r="36" spans="1:12">
      <c r="A36" s="13" t="s">
        <v>252</v>
      </c>
      <c r="B36" s="65">
        <v>22</v>
      </c>
      <c r="C36" s="65">
        <v>25</v>
      </c>
      <c r="D36" s="65">
        <v>1</v>
      </c>
      <c r="E36" s="65">
        <v>2801.1570000000002</v>
      </c>
      <c r="F36" s="66">
        <v>315.17940928270042</v>
      </c>
      <c r="G36" s="65">
        <v>22</v>
      </c>
      <c r="H36" s="65">
        <v>25</v>
      </c>
      <c r="I36" s="65">
        <v>1</v>
      </c>
      <c r="J36" s="66">
        <v>2.4753867791842477</v>
      </c>
      <c r="K36" s="65">
        <v>2801.1570000000002</v>
      </c>
      <c r="L36" s="14"/>
    </row>
    <row r="37" spans="1:12">
      <c r="A37" s="13" t="s">
        <v>254</v>
      </c>
      <c r="B37" s="65">
        <v>32</v>
      </c>
      <c r="C37" s="65">
        <v>39</v>
      </c>
      <c r="D37" s="65">
        <v>0</v>
      </c>
      <c r="E37" s="65">
        <v>1998.0930000000001</v>
      </c>
      <c r="F37" s="66">
        <v>127.68183270496517</v>
      </c>
      <c r="G37" s="65">
        <v>32</v>
      </c>
      <c r="H37" s="65">
        <v>39</v>
      </c>
      <c r="I37" s="65">
        <v>0</v>
      </c>
      <c r="J37" s="66">
        <v>2.0448590964278868</v>
      </c>
      <c r="K37" s="65">
        <v>1998.0930000000001</v>
      </c>
      <c r="L37" s="14"/>
    </row>
    <row r="38" spans="1:12">
      <c r="A38" s="13" t="s">
        <v>256</v>
      </c>
      <c r="B38" s="65">
        <v>4</v>
      </c>
      <c r="C38" s="65">
        <v>4</v>
      </c>
      <c r="D38" s="65">
        <v>1</v>
      </c>
      <c r="E38" s="65">
        <v>1716.81</v>
      </c>
      <c r="F38" s="66">
        <v>464.00270270270272</v>
      </c>
      <c r="G38" s="65">
        <v>4</v>
      </c>
      <c r="H38" s="65">
        <v>4</v>
      </c>
      <c r="I38" s="65">
        <v>1</v>
      </c>
      <c r="J38" s="66">
        <v>1.0810810810810811</v>
      </c>
      <c r="K38" s="65">
        <v>1716.81</v>
      </c>
      <c r="L38" s="14"/>
    </row>
    <row r="39" spans="1:12">
      <c r="A39" s="13" t="s">
        <v>258</v>
      </c>
      <c r="B39" s="65">
        <v>17</v>
      </c>
      <c r="C39" s="65">
        <v>27</v>
      </c>
      <c r="D39" s="65">
        <v>1</v>
      </c>
      <c r="E39" s="65">
        <v>2830.665</v>
      </c>
      <c r="F39" s="66">
        <v>456.41164140599807</v>
      </c>
      <c r="G39" s="65">
        <v>17</v>
      </c>
      <c r="H39" s="65">
        <v>27</v>
      </c>
      <c r="I39" s="65">
        <v>1</v>
      </c>
      <c r="J39" s="66">
        <v>2.7410512737826505</v>
      </c>
      <c r="K39" s="65">
        <v>2830.665</v>
      </c>
      <c r="L39" s="14"/>
    </row>
    <row r="40" spans="1:12">
      <c r="A40" s="13" t="s">
        <v>260</v>
      </c>
      <c r="B40" s="65">
        <v>21</v>
      </c>
      <c r="C40" s="65">
        <v>29</v>
      </c>
      <c r="D40" s="65">
        <v>0</v>
      </c>
      <c r="E40" s="65">
        <v>1455.057</v>
      </c>
      <c r="F40" s="66">
        <v>134.36670052636438</v>
      </c>
      <c r="G40" s="65">
        <v>21</v>
      </c>
      <c r="H40" s="65">
        <v>29</v>
      </c>
      <c r="I40" s="65">
        <v>0</v>
      </c>
      <c r="J40" s="66">
        <v>1.9392372333548804</v>
      </c>
      <c r="K40" s="65">
        <v>1455.057</v>
      </c>
      <c r="L40" s="14"/>
    </row>
    <row r="41" spans="1:12">
      <c r="A41" s="13" t="s">
        <v>262</v>
      </c>
      <c r="B41" s="65">
        <v>17</v>
      </c>
      <c r="C41" s="65">
        <v>25</v>
      </c>
      <c r="D41" s="65">
        <v>0</v>
      </c>
      <c r="E41" s="65">
        <v>1242.2370000000001</v>
      </c>
      <c r="F41" s="66">
        <v>194.93715182424481</v>
      </c>
      <c r="G41" s="65">
        <v>11</v>
      </c>
      <c r="H41" s="65">
        <v>14</v>
      </c>
      <c r="I41" s="65">
        <v>0</v>
      </c>
      <c r="J41" s="66">
        <v>1.7261671243624952</v>
      </c>
      <c r="K41" s="65">
        <v>711.91200000000003</v>
      </c>
      <c r="L41" s="14"/>
    </row>
    <row r="42" spans="1:12">
      <c r="A42" s="13" t="s">
        <v>264</v>
      </c>
      <c r="B42" s="65">
        <v>8</v>
      </c>
      <c r="C42" s="65">
        <v>8</v>
      </c>
      <c r="D42" s="65">
        <v>0</v>
      </c>
      <c r="E42" s="65">
        <v>425.64</v>
      </c>
      <c r="F42" s="66">
        <v>90.206633464024577</v>
      </c>
      <c r="G42" s="65">
        <v>8</v>
      </c>
      <c r="H42" s="65">
        <v>8</v>
      </c>
      <c r="I42" s="65">
        <v>0</v>
      </c>
      <c r="J42" s="66">
        <v>1.6954540637914592</v>
      </c>
      <c r="K42" s="65">
        <v>425.64</v>
      </c>
      <c r="L42" s="14"/>
    </row>
    <row r="43" spans="1:12">
      <c r="A43" s="13" t="s">
        <v>266</v>
      </c>
      <c r="B43" s="65">
        <v>50</v>
      </c>
      <c r="C43" s="65">
        <v>84</v>
      </c>
      <c r="D43" s="65">
        <v>1</v>
      </c>
      <c r="E43" s="65">
        <v>5599.6859999999997</v>
      </c>
      <c r="F43" s="66">
        <v>403.95945750973885</v>
      </c>
      <c r="G43" s="65">
        <v>40</v>
      </c>
      <c r="H43" s="65">
        <v>65</v>
      </c>
      <c r="I43" s="65">
        <v>1</v>
      </c>
      <c r="J43" s="66">
        <v>2.8855864954552013</v>
      </c>
      <c r="K43" s="65">
        <v>4687.665</v>
      </c>
      <c r="L43" s="14"/>
    </row>
    <row r="44" spans="1:12">
      <c r="A44" s="13" t="s">
        <v>268</v>
      </c>
      <c r="B44" s="65">
        <v>46</v>
      </c>
      <c r="C44" s="65">
        <v>71</v>
      </c>
      <c r="D44" s="65">
        <v>4</v>
      </c>
      <c r="E44" s="65">
        <v>9518.8649999999998</v>
      </c>
      <c r="F44" s="66">
        <v>540.32269966509625</v>
      </c>
      <c r="G44" s="65">
        <v>46</v>
      </c>
      <c r="H44" s="65">
        <v>71</v>
      </c>
      <c r="I44" s="65">
        <v>4</v>
      </c>
      <c r="J44" s="66">
        <v>2.6111142646307544</v>
      </c>
      <c r="K44" s="65">
        <v>9518.8649999999998</v>
      </c>
      <c r="L44" s="14"/>
    </row>
    <row r="45" spans="1:12">
      <c r="A45" s="13" t="s">
        <v>270</v>
      </c>
      <c r="B45" s="65">
        <v>12</v>
      </c>
      <c r="C45" s="65">
        <v>14</v>
      </c>
      <c r="D45" s="65">
        <v>0</v>
      </c>
      <c r="E45" s="65">
        <v>722.89800000000002</v>
      </c>
      <c r="F45" s="66">
        <v>101.1824480369515</v>
      </c>
      <c r="G45" s="65">
        <v>12</v>
      </c>
      <c r="H45" s="65">
        <v>14</v>
      </c>
      <c r="I45" s="65">
        <v>0</v>
      </c>
      <c r="J45" s="66">
        <v>1.679613688851564</v>
      </c>
      <c r="K45" s="65">
        <v>722.89800000000002</v>
      </c>
      <c r="L45" s="14"/>
    </row>
    <row r="46" spans="1:12">
      <c r="A46" s="13" t="s">
        <v>273</v>
      </c>
      <c r="B46" s="65">
        <v>15</v>
      </c>
      <c r="C46" s="65">
        <v>16</v>
      </c>
      <c r="D46" s="65">
        <v>0</v>
      </c>
      <c r="E46" s="65">
        <v>840.29399999999998</v>
      </c>
      <c r="F46" s="66">
        <v>99.378392762107509</v>
      </c>
      <c r="G46" s="65">
        <v>15</v>
      </c>
      <c r="H46" s="65">
        <v>16</v>
      </c>
      <c r="I46" s="65">
        <v>0</v>
      </c>
      <c r="J46" s="66">
        <v>1.7739932588256164</v>
      </c>
      <c r="K46" s="65">
        <v>840.29399999999998</v>
      </c>
      <c r="L46" s="14"/>
    </row>
    <row r="47" spans="1:12">
      <c r="A47" s="13" t="s">
        <v>323</v>
      </c>
      <c r="B47" s="65">
        <v>7</v>
      </c>
      <c r="C47" s="65">
        <v>15</v>
      </c>
      <c r="D47" s="65">
        <v>0</v>
      </c>
      <c r="E47" s="65">
        <v>710.18700000000001</v>
      </c>
      <c r="F47" s="66">
        <v>171.0057789549723</v>
      </c>
      <c r="G47" s="65">
        <v>2</v>
      </c>
      <c r="H47" s="65">
        <v>2</v>
      </c>
      <c r="I47" s="65">
        <v>0</v>
      </c>
      <c r="J47" s="66">
        <v>0.48157958102576448</v>
      </c>
      <c r="K47" s="65">
        <v>106.41</v>
      </c>
      <c r="L47" s="14"/>
    </row>
    <row r="48" spans="1:12">
      <c r="A48" s="13" t="s">
        <v>276</v>
      </c>
      <c r="B48" s="65">
        <v>26</v>
      </c>
      <c r="C48" s="65">
        <v>39</v>
      </c>
      <c r="D48" s="65">
        <v>0</v>
      </c>
      <c r="E48" s="65">
        <v>1932.1769999999999</v>
      </c>
      <c r="F48" s="66">
        <v>217.55075156223612</v>
      </c>
      <c r="G48" s="65">
        <v>26</v>
      </c>
      <c r="H48" s="65">
        <v>39</v>
      </c>
      <c r="I48" s="65">
        <v>0</v>
      </c>
      <c r="J48" s="66">
        <v>2.9274334290378876</v>
      </c>
      <c r="K48" s="65">
        <v>1932.1769999999999</v>
      </c>
      <c r="L48" s="14"/>
    </row>
    <row r="49" spans="1:12">
      <c r="A49" s="13" t="s">
        <v>278</v>
      </c>
      <c r="B49" s="65">
        <v>66</v>
      </c>
      <c r="C49" s="65">
        <v>89</v>
      </c>
      <c r="D49" s="65">
        <v>3</v>
      </c>
      <c r="E49" s="65">
        <v>8994.5370000000003</v>
      </c>
      <c r="F49" s="66">
        <v>318.01357682040765</v>
      </c>
      <c r="G49" s="65">
        <v>66</v>
      </c>
      <c r="H49" s="65">
        <v>89</v>
      </c>
      <c r="I49" s="65">
        <v>3</v>
      </c>
      <c r="J49" s="66">
        <v>2.3335160075662489</v>
      </c>
      <c r="K49" s="65">
        <v>8994.5370000000003</v>
      </c>
      <c r="L49" s="14"/>
    </row>
    <row r="50" spans="1:12">
      <c r="A50" s="13" t="s">
        <v>280</v>
      </c>
      <c r="B50" s="65">
        <v>143</v>
      </c>
      <c r="C50" s="65">
        <v>200</v>
      </c>
      <c r="D50" s="65">
        <v>2</v>
      </c>
      <c r="E50" s="65">
        <v>13022.778</v>
      </c>
      <c r="F50" s="66">
        <v>398.70122156568596</v>
      </c>
      <c r="G50" s="65">
        <v>122</v>
      </c>
      <c r="H50" s="65">
        <v>156</v>
      </c>
      <c r="I50" s="65">
        <v>2</v>
      </c>
      <c r="J50" s="66">
        <v>3.735113124942596</v>
      </c>
      <c r="K50" s="65">
        <v>10934.436</v>
      </c>
      <c r="L50" s="14"/>
    </row>
    <row r="51" spans="1:12">
      <c r="A51" s="13" t="s">
        <v>282</v>
      </c>
      <c r="B51" s="65">
        <v>28</v>
      </c>
      <c r="C51" s="65">
        <v>45</v>
      </c>
      <c r="D51" s="65">
        <v>0</v>
      </c>
      <c r="E51" s="65">
        <v>2207.4630000000002</v>
      </c>
      <c r="F51" s="66">
        <v>176.18125224470251</v>
      </c>
      <c r="G51" s="65">
        <v>28</v>
      </c>
      <c r="H51" s="65">
        <v>45</v>
      </c>
      <c r="I51" s="65">
        <v>0</v>
      </c>
      <c r="J51" s="66">
        <v>2.2347260465301888</v>
      </c>
      <c r="K51" s="65">
        <v>2207.4630000000002</v>
      </c>
      <c r="L51" s="14"/>
    </row>
    <row r="52" spans="1:12">
      <c r="A52" s="13" t="s">
        <v>284</v>
      </c>
      <c r="B52" s="65">
        <v>8</v>
      </c>
      <c r="C52" s="65">
        <v>12</v>
      </c>
      <c r="D52" s="65">
        <v>0</v>
      </c>
      <c r="E52" s="65">
        <v>594.51599999999996</v>
      </c>
      <c r="F52" s="66">
        <v>80.096463455708999</v>
      </c>
      <c r="G52" s="65">
        <v>8</v>
      </c>
      <c r="H52" s="65">
        <v>12</v>
      </c>
      <c r="I52" s="65">
        <v>0</v>
      </c>
      <c r="J52" s="66">
        <v>1.0778039744021555</v>
      </c>
      <c r="K52" s="65">
        <v>594.51599999999996</v>
      </c>
      <c r="L52" s="14"/>
    </row>
    <row r="53" spans="1:12">
      <c r="A53" s="13" t="s">
        <v>286</v>
      </c>
      <c r="B53" s="65">
        <v>56</v>
      </c>
      <c r="C53" s="65">
        <v>82</v>
      </c>
      <c r="D53" s="65">
        <v>2</v>
      </c>
      <c r="E53" s="65">
        <v>7085.1540000000005</v>
      </c>
      <c r="F53" s="66">
        <v>474.90810376030566</v>
      </c>
      <c r="G53" s="65">
        <v>43</v>
      </c>
      <c r="H53" s="65">
        <v>58</v>
      </c>
      <c r="I53" s="65">
        <v>1</v>
      </c>
      <c r="J53" s="66">
        <v>2.8822307125142439</v>
      </c>
      <c r="K53" s="65">
        <v>4425.09</v>
      </c>
      <c r="L53" s="14"/>
    </row>
    <row r="54" spans="1:12">
      <c r="A54" s="13" t="s">
        <v>288</v>
      </c>
      <c r="B54" s="65">
        <v>24</v>
      </c>
      <c r="C54" s="65">
        <v>43</v>
      </c>
      <c r="D54" s="65">
        <v>0</v>
      </c>
      <c r="E54" s="65">
        <v>2079.0810000000001</v>
      </c>
      <c r="F54" s="66">
        <v>269.32845391540906</v>
      </c>
      <c r="G54" s="65">
        <v>24</v>
      </c>
      <c r="H54" s="65">
        <v>43</v>
      </c>
      <c r="I54" s="65">
        <v>0</v>
      </c>
      <c r="J54" s="66">
        <v>3.1090096508841247</v>
      </c>
      <c r="K54" s="65">
        <v>2079.0810000000001</v>
      </c>
      <c r="L54" s="14"/>
    </row>
    <row r="55" spans="1:12">
      <c r="A55" s="13" t="s">
        <v>289</v>
      </c>
      <c r="B55" s="65">
        <v>92</v>
      </c>
      <c r="C55" s="65">
        <v>131</v>
      </c>
      <c r="D55" s="65">
        <v>0</v>
      </c>
      <c r="E55" s="65">
        <v>6541.4009999999998</v>
      </c>
      <c r="F55" s="66">
        <v>343.52489234324128</v>
      </c>
      <c r="G55" s="65">
        <v>75</v>
      </c>
      <c r="H55" s="65">
        <v>97</v>
      </c>
      <c r="I55" s="65">
        <v>0</v>
      </c>
      <c r="J55" s="66">
        <v>3.9386619052620522</v>
      </c>
      <c r="K55" s="65">
        <v>4919.1930000000002</v>
      </c>
      <c r="L55" s="14"/>
    </row>
    <row r="56" spans="1:12">
      <c r="A56" s="13" t="s">
        <v>631</v>
      </c>
      <c r="B56" s="65">
        <v>99</v>
      </c>
      <c r="C56" s="65">
        <v>154</v>
      </c>
      <c r="D56" s="65">
        <v>4</v>
      </c>
      <c r="E56" s="65">
        <v>13605.3</v>
      </c>
      <c r="F56" s="66">
        <v>434.257899776572</v>
      </c>
      <c r="G56" s="65">
        <v>86</v>
      </c>
      <c r="H56" s="65">
        <v>125</v>
      </c>
      <c r="I56" s="65">
        <v>1</v>
      </c>
      <c r="J56" s="66">
        <v>2.7449728694541968</v>
      </c>
      <c r="K56" s="65">
        <v>7726.1610000000001</v>
      </c>
      <c r="L56" s="14"/>
    </row>
    <row r="57" spans="1:12">
      <c r="A57" s="13" t="s">
        <v>632</v>
      </c>
      <c r="B57" s="65">
        <v>17</v>
      </c>
      <c r="C57" s="65">
        <v>18</v>
      </c>
      <c r="D57" s="65">
        <v>1</v>
      </c>
      <c r="E57" s="65">
        <v>2450.694</v>
      </c>
      <c r="F57" s="66">
        <v>353.43149697144503</v>
      </c>
      <c r="G57" s="65">
        <v>17</v>
      </c>
      <c r="H57" s="65">
        <v>18</v>
      </c>
      <c r="I57" s="65">
        <v>1</v>
      </c>
      <c r="J57" s="66">
        <v>2.4516873377559851</v>
      </c>
      <c r="K57" s="65">
        <v>2450.694</v>
      </c>
      <c r="L57" s="14"/>
    </row>
    <row r="58" spans="1:12">
      <c r="A58" s="118" t="s">
        <v>324</v>
      </c>
      <c r="B58" s="119">
        <v>3805</v>
      </c>
      <c r="C58" s="119">
        <v>5197</v>
      </c>
      <c r="D58" s="119">
        <v>68</v>
      </c>
      <c r="E58" s="119">
        <v>363485.19299999991</v>
      </c>
      <c r="F58" s="120">
        <v>357.53157717685104</v>
      </c>
      <c r="G58" s="119">
        <v>3444</v>
      </c>
      <c r="H58" s="119">
        <v>4542</v>
      </c>
      <c r="I58" s="119">
        <v>50</v>
      </c>
      <c r="J58" s="120">
        <v>3.3875898537552671</v>
      </c>
      <c r="K58" s="119">
        <v>304793.98199999996</v>
      </c>
      <c r="L58" s="14"/>
    </row>
    <row r="60" spans="1:12">
      <c r="A60" s="1" t="s">
        <v>460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3"/>
  <sheetViews>
    <sheetView workbookViewId="0"/>
  </sheetViews>
  <sheetFormatPr defaultRowHeight="12.5" outlineLevelRow="2"/>
  <cols>
    <col min="1" max="1" width="14.54296875" customWidth="1"/>
    <col min="2" max="2" width="30.453125" bestFit="1" customWidth="1"/>
    <col min="3" max="3" width="6.7265625" customWidth="1"/>
    <col min="4" max="4" width="51.81640625" style="135" customWidth="1"/>
    <col min="5" max="5" width="8.81640625" bestFit="1" customWidth="1"/>
    <col min="6" max="6" width="5.7265625" bestFit="1" customWidth="1"/>
    <col min="7" max="7" width="5.81640625" bestFit="1" customWidth="1"/>
  </cols>
  <sheetData>
    <row r="1" spans="1:7" ht="14.5">
      <c r="A1" s="42" t="s">
        <v>586</v>
      </c>
    </row>
    <row r="2" spans="1:7" ht="14.5">
      <c r="A2" s="131" t="s">
        <v>459</v>
      </c>
      <c r="B2" s="131" t="s">
        <v>445</v>
      </c>
      <c r="C2" s="131" t="s">
        <v>462</v>
      </c>
      <c r="D2" s="136" t="s">
        <v>94</v>
      </c>
      <c r="E2" s="132" t="s">
        <v>3</v>
      </c>
      <c r="F2" s="132" t="s">
        <v>4</v>
      </c>
      <c r="G2" s="132" t="s">
        <v>5</v>
      </c>
    </row>
    <row r="3" spans="1:7" ht="14.5" outlineLevel="2">
      <c r="A3" s="140" t="s">
        <v>95</v>
      </c>
      <c r="B3" s="140" t="s">
        <v>41</v>
      </c>
      <c r="C3" s="140" t="s">
        <v>463</v>
      </c>
      <c r="D3" s="141" t="s">
        <v>587</v>
      </c>
      <c r="E3" s="140">
        <v>28</v>
      </c>
      <c r="F3" s="140">
        <v>39</v>
      </c>
      <c r="G3" s="140">
        <v>1</v>
      </c>
    </row>
    <row r="4" spans="1:7" ht="14.5" outlineLevel="2">
      <c r="A4" s="142" t="s">
        <v>95</v>
      </c>
      <c r="B4" s="142" t="s">
        <v>41</v>
      </c>
      <c r="C4" s="142" t="s">
        <v>465</v>
      </c>
      <c r="D4" s="143" t="s">
        <v>392</v>
      </c>
      <c r="E4" s="142">
        <v>1</v>
      </c>
      <c r="F4" s="142">
        <v>1</v>
      </c>
      <c r="G4" s="142">
        <v>0</v>
      </c>
    </row>
    <row r="5" spans="1:7" ht="14.5" outlineLevel="2">
      <c r="A5" s="142" t="s">
        <v>95</v>
      </c>
      <c r="B5" s="142" t="s">
        <v>41</v>
      </c>
      <c r="C5" s="142" t="s">
        <v>464</v>
      </c>
      <c r="D5" s="143" t="s">
        <v>359</v>
      </c>
      <c r="E5" s="142">
        <v>11</v>
      </c>
      <c r="F5" s="142">
        <v>12</v>
      </c>
      <c r="G5" s="142">
        <v>0</v>
      </c>
    </row>
    <row r="6" spans="1:7" ht="14.5" outlineLevel="1">
      <c r="A6" s="133" t="s">
        <v>466</v>
      </c>
      <c r="B6" s="144"/>
      <c r="C6" s="144"/>
      <c r="D6" s="145"/>
      <c r="E6" s="144">
        <f>SUBTOTAL(9,E3:E5)</f>
        <v>40</v>
      </c>
      <c r="F6" s="144">
        <f>SUBTOTAL(9,F3:F5)</f>
        <v>52</v>
      </c>
      <c r="G6" s="144">
        <f>SUBTOTAL(9,G3:G5)</f>
        <v>1</v>
      </c>
    </row>
    <row r="7" spans="1:7" ht="14.5" outlineLevel="2">
      <c r="A7" s="140" t="s">
        <v>97</v>
      </c>
      <c r="B7" s="140" t="s">
        <v>42</v>
      </c>
      <c r="C7" s="140" t="s">
        <v>463</v>
      </c>
      <c r="D7" s="141" t="s">
        <v>587</v>
      </c>
      <c r="E7" s="140">
        <v>31</v>
      </c>
      <c r="F7" s="140">
        <v>38</v>
      </c>
      <c r="G7" s="140">
        <v>3</v>
      </c>
    </row>
    <row r="8" spans="1:7" ht="14.5" outlineLevel="2">
      <c r="A8" s="142" t="s">
        <v>97</v>
      </c>
      <c r="B8" s="142" t="s">
        <v>42</v>
      </c>
      <c r="C8" s="142" t="s">
        <v>465</v>
      </c>
      <c r="D8" s="143" t="s">
        <v>589</v>
      </c>
      <c r="E8" s="142">
        <v>10</v>
      </c>
      <c r="F8" s="142">
        <v>21</v>
      </c>
      <c r="G8" s="142">
        <v>0</v>
      </c>
    </row>
    <row r="9" spans="1:7" ht="14.5" outlineLevel="2">
      <c r="A9" s="142" t="s">
        <v>97</v>
      </c>
      <c r="B9" s="142" t="s">
        <v>42</v>
      </c>
      <c r="C9" s="142" t="s">
        <v>465</v>
      </c>
      <c r="D9" s="143" t="s">
        <v>363</v>
      </c>
      <c r="E9" s="142">
        <v>12</v>
      </c>
      <c r="F9" s="142">
        <v>16</v>
      </c>
      <c r="G9" s="142">
        <v>0</v>
      </c>
    </row>
    <row r="10" spans="1:7" ht="14.5" outlineLevel="2">
      <c r="A10" s="142" t="s">
        <v>97</v>
      </c>
      <c r="B10" s="142" t="s">
        <v>42</v>
      </c>
      <c r="C10" s="142" t="s">
        <v>465</v>
      </c>
      <c r="D10" s="143" t="s">
        <v>375</v>
      </c>
      <c r="E10" s="142">
        <v>6</v>
      </c>
      <c r="F10" s="142">
        <v>9</v>
      </c>
      <c r="G10" s="142">
        <v>0</v>
      </c>
    </row>
    <row r="11" spans="1:7" ht="14.5" outlineLevel="1">
      <c r="A11" s="133" t="s">
        <v>467</v>
      </c>
      <c r="B11" s="144"/>
      <c r="C11" s="144"/>
      <c r="D11" s="145"/>
      <c r="E11" s="144">
        <f>SUBTOTAL(9,E7:E10)</f>
        <v>59</v>
      </c>
      <c r="F11" s="144">
        <f>SUBTOTAL(9,F7:F10)</f>
        <v>84</v>
      </c>
      <c r="G11" s="144">
        <f>SUBTOTAL(9,G7:G10)</f>
        <v>3</v>
      </c>
    </row>
    <row r="12" spans="1:7" ht="14.5" outlineLevel="2">
      <c r="A12" s="140" t="s">
        <v>99</v>
      </c>
      <c r="B12" s="140" t="s">
        <v>43</v>
      </c>
      <c r="C12" s="140" t="s">
        <v>463</v>
      </c>
      <c r="D12" s="141" t="s">
        <v>587</v>
      </c>
      <c r="E12" s="140">
        <v>2</v>
      </c>
      <c r="F12" s="140">
        <v>5</v>
      </c>
      <c r="G12" s="140">
        <v>0</v>
      </c>
    </row>
    <row r="13" spans="1:7" ht="14.5" outlineLevel="2">
      <c r="A13" s="142" t="s">
        <v>99</v>
      </c>
      <c r="B13" s="142" t="s">
        <v>43</v>
      </c>
      <c r="C13" s="142" t="s">
        <v>465</v>
      </c>
      <c r="D13" s="143" t="s">
        <v>373</v>
      </c>
      <c r="E13" s="142">
        <v>1</v>
      </c>
      <c r="F13" s="142">
        <v>1</v>
      </c>
      <c r="G13" s="142">
        <v>0</v>
      </c>
    </row>
    <row r="14" spans="1:7" ht="14.5" outlineLevel="2">
      <c r="A14" s="142" t="s">
        <v>99</v>
      </c>
      <c r="B14" s="142" t="s">
        <v>43</v>
      </c>
      <c r="C14" s="142" t="s">
        <v>465</v>
      </c>
      <c r="D14" s="143" t="s">
        <v>364</v>
      </c>
      <c r="E14" s="142">
        <v>1</v>
      </c>
      <c r="F14" s="142">
        <v>1</v>
      </c>
      <c r="G14" s="142">
        <v>0</v>
      </c>
    </row>
    <row r="15" spans="1:7" ht="14.5" outlineLevel="1">
      <c r="A15" s="133" t="s">
        <v>468</v>
      </c>
      <c r="B15" s="144"/>
      <c r="C15" s="144"/>
      <c r="D15" s="145"/>
      <c r="E15" s="144">
        <f>SUBTOTAL(9,E12:E14)</f>
        <v>4</v>
      </c>
      <c r="F15" s="144">
        <f>SUBTOTAL(9,F12:F14)</f>
        <v>7</v>
      </c>
      <c r="G15" s="144">
        <f>SUBTOTAL(9,G12:G14)</f>
        <v>0</v>
      </c>
    </row>
    <row r="16" spans="1:7" ht="14.5" outlineLevel="2">
      <c r="A16" s="140" t="s">
        <v>100</v>
      </c>
      <c r="B16" s="140" t="s">
        <v>44</v>
      </c>
      <c r="C16" s="140" t="s">
        <v>463</v>
      </c>
      <c r="D16" s="141" t="s">
        <v>587</v>
      </c>
      <c r="E16" s="140">
        <v>13</v>
      </c>
      <c r="F16" s="140">
        <v>23</v>
      </c>
      <c r="G16" s="140">
        <v>0</v>
      </c>
    </row>
    <row r="17" spans="1:7" ht="14.5" outlineLevel="2">
      <c r="A17" s="142" t="s">
        <v>100</v>
      </c>
      <c r="B17" s="142" t="s">
        <v>44</v>
      </c>
      <c r="C17" s="142" t="s">
        <v>465</v>
      </c>
      <c r="D17" s="143" t="s">
        <v>589</v>
      </c>
      <c r="E17" s="142">
        <v>11</v>
      </c>
      <c r="F17" s="142">
        <v>21</v>
      </c>
      <c r="G17" s="142">
        <v>0</v>
      </c>
    </row>
    <row r="18" spans="1:7" ht="14.5" outlineLevel="2">
      <c r="A18" s="142" t="s">
        <v>100</v>
      </c>
      <c r="B18" s="142" t="s">
        <v>44</v>
      </c>
      <c r="C18" s="142" t="s">
        <v>465</v>
      </c>
      <c r="D18" s="143" t="s">
        <v>363</v>
      </c>
      <c r="E18" s="142">
        <v>2</v>
      </c>
      <c r="F18" s="142">
        <v>2</v>
      </c>
      <c r="G18" s="142">
        <v>0</v>
      </c>
    </row>
    <row r="19" spans="1:7" ht="14.5" outlineLevel="2">
      <c r="A19" s="142" t="s">
        <v>100</v>
      </c>
      <c r="B19" s="142" t="s">
        <v>44</v>
      </c>
      <c r="C19" s="142" t="s">
        <v>465</v>
      </c>
      <c r="D19" s="143" t="s">
        <v>387</v>
      </c>
      <c r="E19" s="142">
        <v>4</v>
      </c>
      <c r="F19" s="142">
        <v>7</v>
      </c>
      <c r="G19" s="142">
        <v>0</v>
      </c>
    </row>
    <row r="20" spans="1:7" ht="14.5" outlineLevel="2">
      <c r="A20" s="142" t="s">
        <v>100</v>
      </c>
      <c r="B20" s="142" t="s">
        <v>44</v>
      </c>
      <c r="C20" s="142" t="s">
        <v>465</v>
      </c>
      <c r="D20" s="143" t="s">
        <v>383</v>
      </c>
      <c r="E20" s="142">
        <v>3</v>
      </c>
      <c r="F20" s="142">
        <v>6</v>
      </c>
      <c r="G20" s="142">
        <v>0</v>
      </c>
    </row>
    <row r="21" spans="1:7" ht="14.5" outlineLevel="2">
      <c r="A21" s="142" t="s">
        <v>100</v>
      </c>
      <c r="B21" s="142" t="s">
        <v>44</v>
      </c>
      <c r="C21" s="142" t="s">
        <v>469</v>
      </c>
      <c r="D21" s="143" t="s">
        <v>590</v>
      </c>
      <c r="E21" s="142">
        <v>17</v>
      </c>
      <c r="F21" s="142">
        <v>32</v>
      </c>
      <c r="G21" s="142">
        <v>3</v>
      </c>
    </row>
    <row r="22" spans="1:7" ht="14.5" outlineLevel="1">
      <c r="A22" s="133" t="s">
        <v>470</v>
      </c>
      <c r="B22" s="144"/>
      <c r="C22" s="144"/>
      <c r="D22" s="145"/>
      <c r="E22" s="144">
        <f>SUBTOTAL(9,E16:E21)</f>
        <v>50</v>
      </c>
      <c r="F22" s="144">
        <f>SUBTOTAL(9,F16:F21)</f>
        <v>91</v>
      </c>
      <c r="G22" s="144">
        <f>SUBTOTAL(9,G16:G21)</f>
        <v>3</v>
      </c>
    </row>
    <row r="23" spans="1:7" ht="14.5" outlineLevel="2">
      <c r="A23" s="140" t="s">
        <v>104</v>
      </c>
      <c r="B23" s="140" t="s">
        <v>45</v>
      </c>
      <c r="C23" s="140" t="s">
        <v>463</v>
      </c>
      <c r="D23" s="141" t="s">
        <v>587</v>
      </c>
      <c r="E23" s="140">
        <v>1779</v>
      </c>
      <c r="F23" s="140">
        <v>2225</v>
      </c>
      <c r="G23" s="140">
        <v>11</v>
      </c>
    </row>
    <row r="24" spans="1:7" ht="14.5" outlineLevel="2">
      <c r="A24" s="142" t="s">
        <v>104</v>
      </c>
      <c r="B24" s="142" t="s">
        <v>45</v>
      </c>
      <c r="C24" s="142" t="s">
        <v>465</v>
      </c>
      <c r="D24" s="143" t="s">
        <v>367</v>
      </c>
      <c r="E24" s="142">
        <v>1</v>
      </c>
      <c r="F24" s="142">
        <v>1</v>
      </c>
      <c r="G24" s="142">
        <v>0</v>
      </c>
    </row>
    <row r="25" spans="1:7" ht="14.5" outlineLevel="2">
      <c r="A25" s="142" t="s">
        <v>104</v>
      </c>
      <c r="B25" s="142" t="s">
        <v>45</v>
      </c>
      <c r="C25" s="142" t="s">
        <v>465</v>
      </c>
      <c r="D25" s="143" t="s">
        <v>377</v>
      </c>
      <c r="E25" s="142">
        <v>2</v>
      </c>
      <c r="F25" s="142">
        <v>2</v>
      </c>
      <c r="G25" s="142">
        <v>0</v>
      </c>
    </row>
    <row r="26" spans="1:7" ht="14.5" outlineLevel="2">
      <c r="A26" s="142" t="s">
        <v>104</v>
      </c>
      <c r="B26" s="142" t="s">
        <v>45</v>
      </c>
      <c r="C26" s="142" t="s">
        <v>465</v>
      </c>
      <c r="D26" s="143" t="s">
        <v>361</v>
      </c>
      <c r="E26" s="142">
        <v>3</v>
      </c>
      <c r="F26" s="142">
        <v>3</v>
      </c>
      <c r="G26" s="142">
        <v>0</v>
      </c>
    </row>
    <row r="27" spans="1:7" ht="14.5" outlineLevel="2">
      <c r="A27" s="142" t="s">
        <v>104</v>
      </c>
      <c r="B27" s="142" t="s">
        <v>45</v>
      </c>
      <c r="C27" s="142" t="s">
        <v>464</v>
      </c>
      <c r="D27" s="143" t="s">
        <v>359</v>
      </c>
      <c r="E27" s="142">
        <v>1</v>
      </c>
      <c r="F27" s="142">
        <v>1</v>
      </c>
      <c r="G27" s="142">
        <v>0</v>
      </c>
    </row>
    <row r="28" spans="1:7" ht="14.5" outlineLevel="2">
      <c r="A28" s="142" t="s">
        <v>104</v>
      </c>
      <c r="B28" s="142" t="s">
        <v>45</v>
      </c>
      <c r="C28" s="142" t="s">
        <v>469</v>
      </c>
      <c r="D28" s="143" t="s">
        <v>590</v>
      </c>
      <c r="E28" s="142">
        <v>8</v>
      </c>
      <c r="F28" s="142">
        <v>16</v>
      </c>
      <c r="G28" s="142">
        <v>1</v>
      </c>
    </row>
    <row r="29" spans="1:7" ht="14.5" outlineLevel="2">
      <c r="A29" s="142" t="s">
        <v>104</v>
      </c>
      <c r="B29" s="142" t="s">
        <v>45</v>
      </c>
      <c r="C29" s="142" t="s">
        <v>469</v>
      </c>
      <c r="D29" s="143" t="s">
        <v>591</v>
      </c>
      <c r="E29" s="142">
        <v>38</v>
      </c>
      <c r="F29" s="142">
        <v>71</v>
      </c>
      <c r="G29" s="142">
        <v>2</v>
      </c>
    </row>
    <row r="30" spans="1:7" ht="14.5" outlineLevel="2">
      <c r="A30" s="142" t="s">
        <v>104</v>
      </c>
      <c r="B30" s="142" t="s">
        <v>45</v>
      </c>
      <c r="C30" s="142" t="s">
        <v>471</v>
      </c>
      <c r="D30" s="143" t="s">
        <v>237</v>
      </c>
      <c r="E30" s="142">
        <v>113</v>
      </c>
      <c r="F30" s="142">
        <v>181</v>
      </c>
      <c r="G30" s="142">
        <v>4</v>
      </c>
    </row>
    <row r="31" spans="1:7" ht="14.5" outlineLevel="1">
      <c r="A31" s="133" t="s">
        <v>472</v>
      </c>
      <c r="B31" s="144"/>
      <c r="C31" s="144"/>
      <c r="D31" s="145"/>
      <c r="E31" s="144">
        <f>SUBTOTAL(9,E23:E30)</f>
        <v>1945</v>
      </c>
      <c r="F31" s="144">
        <f>SUBTOTAL(9,F23:F30)</f>
        <v>2500</v>
      </c>
      <c r="G31" s="144">
        <f>SUBTOTAL(9,G23:G30)</f>
        <v>18</v>
      </c>
    </row>
    <row r="32" spans="1:7" ht="14.5" outlineLevel="2">
      <c r="A32" s="140" t="s">
        <v>106</v>
      </c>
      <c r="B32" s="140" t="s">
        <v>46</v>
      </c>
      <c r="C32" s="140" t="s">
        <v>463</v>
      </c>
      <c r="D32" s="141" t="s">
        <v>587</v>
      </c>
      <c r="E32" s="140">
        <v>2</v>
      </c>
      <c r="F32" s="140">
        <v>3</v>
      </c>
      <c r="G32" s="140">
        <v>0</v>
      </c>
    </row>
    <row r="33" spans="1:7" ht="14.5" outlineLevel="2">
      <c r="A33" s="142" t="s">
        <v>106</v>
      </c>
      <c r="B33" s="142" t="s">
        <v>46</v>
      </c>
      <c r="C33" s="142" t="s">
        <v>465</v>
      </c>
      <c r="D33" s="143" t="s">
        <v>369</v>
      </c>
      <c r="E33" s="142">
        <v>4</v>
      </c>
      <c r="F33" s="142">
        <v>7</v>
      </c>
      <c r="G33" s="142">
        <v>0</v>
      </c>
    </row>
    <row r="34" spans="1:7" ht="14.5" outlineLevel="1">
      <c r="A34" s="133" t="s">
        <v>473</v>
      </c>
      <c r="B34" s="144"/>
      <c r="C34" s="144"/>
      <c r="D34" s="145"/>
      <c r="E34" s="144">
        <f>SUBTOTAL(9,E32:E33)</f>
        <v>6</v>
      </c>
      <c r="F34" s="144">
        <f>SUBTOTAL(9,F32:F33)</f>
        <v>10</v>
      </c>
      <c r="G34" s="144">
        <f>SUBTOTAL(9,G32:G33)</f>
        <v>0</v>
      </c>
    </row>
    <row r="35" spans="1:7" ht="14.5" outlineLevel="2">
      <c r="A35" s="140" t="s">
        <v>108</v>
      </c>
      <c r="B35" s="140" t="s">
        <v>47</v>
      </c>
      <c r="C35" s="140" t="s">
        <v>463</v>
      </c>
      <c r="D35" s="141" t="s">
        <v>587</v>
      </c>
      <c r="E35" s="140">
        <v>23</v>
      </c>
      <c r="F35" s="140">
        <v>32</v>
      </c>
      <c r="G35" s="140">
        <v>0</v>
      </c>
    </row>
    <row r="36" spans="1:7" ht="14.5" outlineLevel="2">
      <c r="A36" s="142" t="s">
        <v>108</v>
      </c>
      <c r="B36" s="142" t="s">
        <v>47</v>
      </c>
      <c r="C36" s="142" t="s">
        <v>465</v>
      </c>
      <c r="D36" s="143" t="s">
        <v>592</v>
      </c>
      <c r="E36" s="142">
        <v>3</v>
      </c>
      <c r="F36" s="142">
        <v>4</v>
      </c>
      <c r="G36" s="142">
        <v>0</v>
      </c>
    </row>
    <row r="37" spans="1:7" ht="14.5" outlineLevel="2">
      <c r="A37" s="142" t="s">
        <v>108</v>
      </c>
      <c r="B37" s="142" t="s">
        <v>47</v>
      </c>
      <c r="C37" s="142" t="s">
        <v>465</v>
      </c>
      <c r="D37" s="143" t="s">
        <v>373</v>
      </c>
      <c r="E37" s="142">
        <v>1</v>
      </c>
      <c r="F37" s="142">
        <v>1</v>
      </c>
      <c r="G37" s="142">
        <v>0</v>
      </c>
    </row>
    <row r="38" spans="1:7" ht="14.5" outlineLevel="2">
      <c r="A38" s="142" t="s">
        <v>108</v>
      </c>
      <c r="B38" s="142" t="s">
        <v>47</v>
      </c>
      <c r="C38" s="142" t="s">
        <v>465</v>
      </c>
      <c r="D38" s="143" t="s">
        <v>379</v>
      </c>
      <c r="E38" s="142">
        <v>11</v>
      </c>
      <c r="F38" s="142">
        <v>19</v>
      </c>
      <c r="G38" s="142">
        <v>0</v>
      </c>
    </row>
    <row r="39" spans="1:7" ht="14.5" outlineLevel="2">
      <c r="A39" s="142" t="s">
        <v>108</v>
      </c>
      <c r="B39" s="142" t="s">
        <v>47</v>
      </c>
      <c r="C39" s="142" t="s">
        <v>465</v>
      </c>
      <c r="D39" s="143" t="s">
        <v>366</v>
      </c>
      <c r="E39" s="142">
        <v>4</v>
      </c>
      <c r="F39" s="142">
        <v>6</v>
      </c>
      <c r="G39" s="142">
        <v>0</v>
      </c>
    </row>
    <row r="40" spans="1:7" ht="14.5" outlineLevel="1">
      <c r="A40" s="133" t="s">
        <v>474</v>
      </c>
      <c r="B40" s="144"/>
      <c r="C40" s="144"/>
      <c r="D40" s="145"/>
      <c r="E40" s="144">
        <f>SUBTOTAL(9,E35:E39)</f>
        <v>42</v>
      </c>
      <c r="F40" s="144">
        <f>SUBTOTAL(9,F35:F39)</f>
        <v>62</v>
      </c>
      <c r="G40" s="144">
        <f>SUBTOTAL(9,G35:G39)</f>
        <v>0</v>
      </c>
    </row>
    <row r="41" spans="1:7" ht="14.5" outlineLevel="2">
      <c r="A41" s="146" t="s">
        <v>96</v>
      </c>
      <c r="B41" s="146" t="s">
        <v>48</v>
      </c>
      <c r="C41" s="146" t="s">
        <v>463</v>
      </c>
      <c r="D41" s="147" t="s">
        <v>587</v>
      </c>
      <c r="E41" s="146">
        <v>30</v>
      </c>
      <c r="F41" s="146">
        <v>37</v>
      </c>
      <c r="G41" s="146">
        <v>0</v>
      </c>
    </row>
    <row r="42" spans="1:7" ht="14.5" outlineLevel="2">
      <c r="A42" s="146" t="s">
        <v>96</v>
      </c>
      <c r="B42" s="146" t="s">
        <v>48</v>
      </c>
      <c r="C42" s="146" t="s">
        <v>465</v>
      </c>
      <c r="D42" s="147" t="s">
        <v>389</v>
      </c>
      <c r="E42" s="146">
        <v>6</v>
      </c>
      <c r="F42" s="146">
        <v>10</v>
      </c>
      <c r="G42" s="146">
        <v>0</v>
      </c>
    </row>
    <row r="43" spans="1:7" ht="14.5" outlineLevel="2">
      <c r="A43" s="146" t="s">
        <v>96</v>
      </c>
      <c r="B43" s="146" t="s">
        <v>48</v>
      </c>
      <c r="C43" s="146" t="s">
        <v>465</v>
      </c>
      <c r="D43" s="147" t="s">
        <v>377</v>
      </c>
      <c r="E43" s="146">
        <v>9</v>
      </c>
      <c r="F43" s="146">
        <v>12</v>
      </c>
      <c r="G43" s="146">
        <v>0</v>
      </c>
    </row>
    <row r="44" spans="1:7" ht="14.5" outlineLevel="1">
      <c r="A44" s="148" t="s">
        <v>475</v>
      </c>
      <c r="B44" s="146"/>
      <c r="C44" s="146"/>
      <c r="D44" s="147"/>
      <c r="E44" s="146">
        <f>SUBTOTAL(9,E41:E43)</f>
        <v>45</v>
      </c>
      <c r="F44" s="146">
        <f>SUBTOTAL(9,F41:F43)</f>
        <v>59</v>
      </c>
      <c r="G44" s="146">
        <f>SUBTOTAL(9,G41:G43)</f>
        <v>0</v>
      </c>
    </row>
    <row r="45" spans="1:7" ht="14.5" outlineLevel="2">
      <c r="A45" s="140" t="s">
        <v>109</v>
      </c>
      <c r="B45" s="140" t="s">
        <v>49</v>
      </c>
      <c r="C45" s="140" t="s">
        <v>465</v>
      </c>
      <c r="D45" s="141" t="s">
        <v>593</v>
      </c>
      <c r="E45" s="140">
        <v>1</v>
      </c>
      <c r="F45" s="140">
        <v>1</v>
      </c>
      <c r="G45" s="140">
        <v>0</v>
      </c>
    </row>
    <row r="46" spans="1:7" ht="14.5" outlineLevel="2">
      <c r="A46" s="142" t="s">
        <v>109</v>
      </c>
      <c r="B46" s="142" t="s">
        <v>49</v>
      </c>
      <c r="C46" s="142" t="s">
        <v>465</v>
      </c>
      <c r="D46" s="143" t="s">
        <v>385</v>
      </c>
      <c r="E46" s="142">
        <v>1</v>
      </c>
      <c r="F46" s="142">
        <v>1</v>
      </c>
      <c r="G46" s="142">
        <v>0</v>
      </c>
    </row>
    <row r="47" spans="1:7" ht="14.5" outlineLevel="1">
      <c r="A47" s="133" t="s">
        <v>476</v>
      </c>
      <c r="B47" s="144"/>
      <c r="C47" s="144"/>
      <c r="D47" s="145"/>
      <c r="E47" s="144">
        <f>SUBTOTAL(9,E45:E46)</f>
        <v>2</v>
      </c>
      <c r="F47" s="144">
        <f>SUBTOTAL(9,F45:F46)</f>
        <v>2</v>
      </c>
      <c r="G47" s="144">
        <f>SUBTOTAL(9,G45:G46)</f>
        <v>0</v>
      </c>
    </row>
    <row r="48" spans="1:7" ht="14.5" outlineLevel="2">
      <c r="A48" s="140" t="s">
        <v>110</v>
      </c>
      <c r="B48" s="140" t="s">
        <v>50</v>
      </c>
      <c r="C48" s="140" t="s">
        <v>463</v>
      </c>
      <c r="D48" s="141" t="s">
        <v>587</v>
      </c>
      <c r="E48" s="140">
        <v>59</v>
      </c>
      <c r="F48" s="140">
        <v>74</v>
      </c>
      <c r="G48" s="140">
        <v>1</v>
      </c>
    </row>
    <row r="49" spans="1:7" ht="14.5" outlineLevel="2">
      <c r="A49" s="142" t="s">
        <v>110</v>
      </c>
      <c r="B49" s="142" t="s">
        <v>50</v>
      </c>
      <c r="C49" s="142" t="s">
        <v>465</v>
      </c>
      <c r="D49" s="143" t="s">
        <v>361</v>
      </c>
      <c r="E49" s="142">
        <v>10</v>
      </c>
      <c r="F49" s="142">
        <v>16</v>
      </c>
      <c r="G49" s="142">
        <v>0</v>
      </c>
    </row>
    <row r="50" spans="1:7" ht="14.5" outlineLevel="2">
      <c r="A50" s="142" t="s">
        <v>110</v>
      </c>
      <c r="B50" s="142" t="s">
        <v>50</v>
      </c>
      <c r="C50" s="142" t="s">
        <v>464</v>
      </c>
      <c r="D50" s="143" t="s">
        <v>457</v>
      </c>
      <c r="E50" s="142">
        <v>14</v>
      </c>
      <c r="F50" s="142">
        <v>20</v>
      </c>
      <c r="G50" s="142">
        <v>1</v>
      </c>
    </row>
    <row r="51" spans="1:7" ht="14.5" outlineLevel="2">
      <c r="A51" s="142" t="s">
        <v>110</v>
      </c>
      <c r="B51" s="142" t="s">
        <v>50</v>
      </c>
      <c r="C51" s="142" t="s">
        <v>469</v>
      </c>
      <c r="D51" s="143" t="s">
        <v>594</v>
      </c>
      <c r="E51" s="142">
        <v>7</v>
      </c>
      <c r="F51" s="142">
        <v>16</v>
      </c>
      <c r="G51" s="142">
        <v>0</v>
      </c>
    </row>
    <row r="52" spans="1:7" ht="14.5" outlineLevel="2">
      <c r="A52" s="142" t="s">
        <v>110</v>
      </c>
      <c r="B52" s="142" t="s">
        <v>50</v>
      </c>
      <c r="C52" s="142" t="s">
        <v>471</v>
      </c>
      <c r="D52" s="143" t="s">
        <v>237</v>
      </c>
      <c r="E52" s="142">
        <v>3</v>
      </c>
      <c r="F52" s="142">
        <v>4</v>
      </c>
      <c r="G52" s="142">
        <v>0</v>
      </c>
    </row>
    <row r="53" spans="1:7" ht="14.5" outlineLevel="1">
      <c r="A53" s="133" t="s">
        <v>477</v>
      </c>
      <c r="B53" s="144"/>
      <c r="C53" s="144"/>
      <c r="D53" s="145"/>
      <c r="E53" s="144">
        <f>SUBTOTAL(9,E48:E52)</f>
        <v>93</v>
      </c>
      <c r="F53" s="144">
        <f>SUBTOTAL(9,F48:F52)</f>
        <v>130</v>
      </c>
      <c r="G53" s="144">
        <f>SUBTOTAL(9,G48:G52)</f>
        <v>2</v>
      </c>
    </row>
    <row r="54" spans="1:7" ht="14.5" outlineLevel="2">
      <c r="A54" s="140" t="s">
        <v>111</v>
      </c>
      <c r="B54" s="140" t="s">
        <v>51</v>
      </c>
      <c r="C54" s="140" t="s">
        <v>463</v>
      </c>
      <c r="D54" s="141" t="s">
        <v>587</v>
      </c>
      <c r="E54" s="140">
        <v>1</v>
      </c>
      <c r="F54" s="140">
        <v>1</v>
      </c>
      <c r="G54" s="140">
        <v>0</v>
      </c>
    </row>
    <row r="55" spans="1:7" ht="14.5" outlineLevel="2">
      <c r="A55" s="142" t="s">
        <v>111</v>
      </c>
      <c r="B55" s="142" t="s">
        <v>51</v>
      </c>
      <c r="C55" s="142" t="s">
        <v>465</v>
      </c>
      <c r="D55" s="143" t="s">
        <v>369</v>
      </c>
      <c r="E55" s="142">
        <v>3</v>
      </c>
      <c r="F55" s="142">
        <v>4</v>
      </c>
      <c r="G55" s="142">
        <v>0</v>
      </c>
    </row>
    <row r="56" spans="1:7" ht="14.5" outlineLevel="1">
      <c r="A56" s="133" t="s">
        <v>478</v>
      </c>
      <c r="B56" s="144"/>
      <c r="C56" s="144"/>
      <c r="D56" s="145"/>
      <c r="E56" s="144">
        <f>SUBTOTAL(9,E54:E55)</f>
        <v>4</v>
      </c>
      <c r="F56" s="144">
        <f>SUBTOTAL(9,F54:F55)</f>
        <v>5</v>
      </c>
      <c r="G56" s="144">
        <f>SUBTOTAL(9,G54:G55)</f>
        <v>0</v>
      </c>
    </row>
    <row r="57" spans="1:7" ht="14.5" outlineLevel="2">
      <c r="A57" s="140" t="s">
        <v>113</v>
      </c>
      <c r="B57" s="140" t="s">
        <v>52</v>
      </c>
      <c r="C57" s="140" t="s">
        <v>463</v>
      </c>
      <c r="D57" s="141" t="s">
        <v>587</v>
      </c>
      <c r="E57" s="140">
        <v>1</v>
      </c>
      <c r="F57" s="140">
        <v>1</v>
      </c>
      <c r="G57" s="140">
        <v>0</v>
      </c>
    </row>
    <row r="58" spans="1:7" ht="14.5" outlineLevel="2">
      <c r="A58" s="142" t="s">
        <v>113</v>
      </c>
      <c r="B58" s="142" t="s">
        <v>52</v>
      </c>
      <c r="C58" s="142" t="s">
        <v>465</v>
      </c>
      <c r="D58" s="143" t="s">
        <v>400</v>
      </c>
      <c r="E58" s="142">
        <v>2</v>
      </c>
      <c r="F58" s="142">
        <v>2</v>
      </c>
      <c r="G58" s="142">
        <v>0</v>
      </c>
    </row>
    <row r="59" spans="1:7" ht="14.5" outlineLevel="1">
      <c r="A59" s="133" t="s">
        <v>479</v>
      </c>
      <c r="B59" s="144"/>
      <c r="C59" s="144"/>
      <c r="D59" s="145"/>
      <c r="E59" s="144">
        <f>SUBTOTAL(9,E57:E58)</f>
        <v>3</v>
      </c>
      <c r="F59" s="144">
        <f>SUBTOTAL(9,F57:F58)</f>
        <v>3</v>
      </c>
      <c r="G59" s="144">
        <f>SUBTOTAL(9,G57:G58)</f>
        <v>0</v>
      </c>
    </row>
    <row r="60" spans="1:7" ht="14.5" outlineLevel="2">
      <c r="A60" s="140" t="s">
        <v>107</v>
      </c>
      <c r="B60" s="140" t="s">
        <v>53</v>
      </c>
      <c r="C60" s="140" t="s">
        <v>465</v>
      </c>
      <c r="D60" s="141" t="s">
        <v>369</v>
      </c>
      <c r="E60" s="140">
        <v>3</v>
      </c>
      <c r="F60" s="140">
        <v>3</v>
      </c>
      <c r="G60" s="140">
        <v>0</v>
      </c>
    </row>
    <row r="61" spans="1:7" ht="14.5" outlineLevel="1">
      <c r="A61" s="133" t="s">
        <v>480</v>
      </c>
      <c r="B61" s="144"/>
      <c r="C61" s="144"/>
      <c r="D61" s="145"/>
      <c r="E61" s="144">
        <f>SUBTOTAL(9,E60:E60)</f>
        <v>3</v>
      </c>
      <c r="F61" s="144">
        <f>SUBTOTAL(9,F60:F60)</f>
        <v>3</v>
      </c>
      <c r="G61" s="144">
        <f>SUBTOTAL(9,G60:G60)</f>
        <v>0</v>
      </c>
    </row>
    <row r="62" spans="1:7" ht="14.5" outlineLevel="2">
      <c r="A62" s="140" t="s">
        <v>114</v>
      </c>
      <c r="B62" s="140" t="s">
        <v>54</v>
      </c>
      <c r="C62" s="140" t="s">
        <v>465</v>
      </c>
      <c r="D62" s="141" t="s">
        <v>596</v>
      </c>
      <c r="E62" s="140">
        <v>2</v>
      </c>
      <c r="F62" s="140">
        <v>2</v>
      </c>
      <c r="G62" s="140">
        <v>0</v>
      </c>
    </row>
    <row r="63" spans="1:7" ht="14.5" outlineLevel="2">
      <c r="A63" s="142" t="s">
        <v>114</v>
      </c>
      <c r="B63" s="142" t="s">
        <v>54</v>
      </c>
      <c r="C63" s="142" t="s">
        <v>464</v>
      </c>
      <c r="D63" s="143" t="s">
        <v>457</v>
      </c>
      <c r="E63" s="142">
        <v>1</v>
      </c>
      <c r="F63" s="142">
        <v>1</v>
      </c>
      <c r="G63" s="142">
        <v>0</v>
      </c>
    </row>
    <row r="64" spans="1:7" ht="14.5" outlineLevel="1">
      <c r="A64" s="133" t="s">
        <v>481</v>
      </c>
      <c r="B64" s="144"/>
      <c r="C64" s="144"/>
      <c r="D64" s="145"/>
      <c r="E64" s="144">
        <f>SUBTOTAL(9,E62:E63)</f>
        <v>3</v>
      </c>
      <c r="F64" s="144">
        <f>SUBTOTAL(9,F62:F63)</f>
        <v>3</v>
      </c>
      <c r="G64" s="144">
        <f>SUBTOTAL(9,G62:G63)</f>
        <v>0</v>
      </c>
    </row>
    <row r="65" spans="1:7" ht="14.5" outlineLevel="2">
      <c r="A65" s="140" t="s">
        <v>116</v>
      </c>
      <c r="B65" s="140" t="s">
        <v>55</v>
      </c>
      <c r="C65" s="140" t="s">
        <v>463</v>
      </c>
      <c r="D65" s="141" t="s">
        <v>587</v>
      </c>
      <c r="E65" s="140">
        <v>5</v>
      </c>
      <c r="F65" s="140">
        <v>7</v>
      </c>
      <c r="G65" s="140">
        <v>0</v>
      </c>
    </row>
    <row r="66" spans="1:7" ht="14.5" outlineLevel="2">
      <c r="A66" s="142" t="s">
        <v>116</v>
      </c>
      <c r="B66" s="142" t="s">
        <v>55</v>
      </c>
      <c r="C66" s="142" t="s">
        <v>465</v>
      </c>
      <c r="D66" s="143" t="s">
        <v>388</v>
      </c>
      <c r="E66" s="142">
        <v>2</v>
      </c>
      <c r="F66" s="142">
        <v>2</v>
      </c>
      <c r="G66" s="142">
        <v>0</v>
      </c>
    </row>
    <row r="67" spans="1:7" ht="14.5" outlineLevel="2">
      <c r="A67" s="142" t="s">
        <v>116</v>
      </c>
      <c r="B67" s="142" t="s">
        <v>55</v>
      </c>
      <c r="C67" s="142" t="s">
        <v>465</v>
      </c>
      <c r="D67" s="143" t="s">
        <v>371</v>
      </c>
      <c r="E67" s="142">
        <v>3</v>
      </c>
      <c r="F67" s="142">
        <v>6</v>
      </c>
      <c r="G67" s="142">
        <v>0</v>
      </c>
    </row>
    <row r="68" spans="1:7" ht="14.5" outlineLevel="2">
      <c r="A68" s="142" t="s">
        <v>116</v>
      </c>
      <c r="B68" s="142" t="s">
        <v>55</v>
      </c>
      <c r="C68" s="142" t="s">
        <v>465</v>
      </c>
      <c r="D68" s="143" t="s">
        <v>386</v>
      </c>
      <c r="E68" s="142">
        <v>4</v>
      </c>
      <c r="F68" s="142">
        <v>5</v>
      </c>
      <c r="G68" s="142">
        <v>0</v>
      </c>
    </row>
    <row r="69" spans="1:7" ht="14.5" outlineLevel="1">
      <c r="A69" s="133" t="s">
        <v>482</v>
      </c>
      <c r="B69" s="144"/>
      <c r="C69" s="144"/>
      <c r="D69" s="145"/>
      <c r="E69" s="144">
        <f>SUBTOTAL(9,E65:E68)</f>
        <v>14</v>
      </c>
      <c r="F69" s="144">
        <f>SUBTOTAL(9,F65:F68)</f>
        <v>20</v>
      </c>
      <c r="G69" s="144">
        <f>SUBTOTAL(9,G65:G68)</f>
        <v>0</v>
      </c>
    </row>
    <row r="70" spans="1:7" ht="14.5" outlineLevel="2">
      <c r="A70" s="140" t="s">
        <v>121</v>
      </c>
      <c r="B70" s="140" t="s">
        <v>56</v>
      </c>
      <c r="C70" s="140" t="s">
        <v>463</v>
      </c>
      <c r="D70" s="141" t="s">
        <v>587</v>
      </c>
      <c r="E70" s="140">
        <v>5</v>
      </c>
      <c r="F70" s="140">
        <v>9</v>
      </c>
      <c r="G70" s="140">
        <v>0</v>
      </c>
    </row>
    <row r="71" spans="1:7" ht="14.5" outlineLevel="2">
      <c r="A71" s="142" t="s">
        <v>121</v>
      </c>
      <c r="B71" s="142" t="s">
        <v>56</v>
      </c>
      <c r="C71" s="142" t="s">
        <v>465</v>
      </c>
      <c r="D71" s="143" t="s">
        <v>389</v>
      </c>
      <c r="E71" s="142">
        <v>1</v>
      </c>
      <c r="F71" s="142">
        <v>1</v>
      </c>
      <c r="G71" s="142">
        <v>0</v>
      </c>
    </row>
    <row r="72" spans="1:7" ht="14.5" outlineLevel="2">
      <c r="A72" s="142" t="s">
        <v>121</v>
      </c>
      <c r="B72" s="142" t="s">
        <v>56</v>
      </c>
      <c r="C72" s="142" t="s">
        <v>465</v>
      </c>
      <c r="D72" s="143" t="s">
        <v>375</v>
      </c>
      <c r="E72" s="142">
        <v>2</v>
      </c>
      <c r="F72" s="142">
        <v>2</v>
      </c>
      <c r="G72" s="142">
        <v>0</v>
      </c>
    </row>
    <row r="73" spans="1:7" ht="14.5" outlineLevel="1">
      <c r="A73" s="133" t="s">
        <v>483</v>
      </c>
      <c r="B73" s="144"/>
      <c r="C73" s="144"/>
      <c r="D73" s="145"/>
      <c r="E73" s="144">
        <f>SUBTOTAL(9,E70:E72)</f>
        <v>8</v>
      </c>
      <c r="F73" s="144">
        <f>SUBTOTAL(9,F70:F72)</f>
        <v>12</v>
      </c>
      <c r="G73" s="144">
        <f>SUBTOTAL(9,G70:G72)</f>
        <v>0</v>
      </c>
    </row>
    <row r="74" spans="1:7" ht="14.5" outlineLevel="2">
      <c r="A74" s="140" t="s">
        <v>117</v>
      </c>
      <c r="B74" s="140" t="s">
        <v>57</v>
      </c>
      <c r="C74" s="140" t="s">
        <v>463</v>
      </c>
      <c r="D74" s="141" t="s">
        <v>587</v>
      </c>
      <c r="E74" s="140">
        <v>30</v>
      </c>
      <c r="F74" s="140">
        <v>36</v>
      </c>
      <c r="G74" s="140">
        <v>0</v>
      </c>
    </row>
    <row r="75" spans="1:7" ht="14.5" outlineLevel="2">
      <c r="A75" s="142" t="s">
        <v>117</v>
      </c>
      <c r="B75" s="142" t="s">
        <v>57</v>
      </c>
      <c r="C75" s="142" t="s">
        <v>465</v>
      </c>
      <c r="D75" s="143" t="s">
        <v>363</v>
      </c>
      <c r="E75" s="142">
        <v>2</v>
      </c>
      <c r="F75" s="142">
        <v>3</v>
      </c>
      <c r="G75" s="142">
        <v>0</v>
      </c>
    </row>
    <row r="76" spans="1:7" ht="14.5" outlineLevel="2">
      <c r="A76" s="142" t="s">
        <v>117</v>
      </c>
      <c r="B76" s="142" t="s">
        <v>57</v>
      </c>
      <c r="C76" s="142" t="s">
        <v>465</v>
      </c>
      <c r="D76" s="143" t="s">
        <v>383</v>
      </c>
      <c r="E76" s="142">
        <v>12</v>
      </c>
      <c r="F76" s="142">
        <v>16</v>
      </c>
      <c r="G76" s="142">
        <v>0</v>
      </c>
    </row>
    <row r="77" spans="1:7" ht="14.5" outlineLevel="2">
      <c r="A77" s="142" t="s">
        <v>117</v>
      </c>
      <c r="B77" s="142" t="s">
        <v>57</v>
      </c>
      <c r="C77" s="142" t="s">
        <v>465</v>
      </c>
      <c r="D77" s="143" t="s">
        <v>362</v>
      </c>
      <c r="E77" s="142">
        <v>2</v>
      </c>
      <c r="F77" s="142">
        <v>2</v>
      </c>
      <c r="G77" s="142">
        <v>0</v>
      </c>
    </row>
    <row r="78" spans="1:7" ht="29" outlineLevel="2">
      <c r="A78" s="142" t="s">
        <v>117</v>
      </c>
      <c r="B78" s="142" t="s">
        <v>57</v>
      </c>
      <c r="C78" s="142" t="s">
        <v>465</v>
      </c>
      <c r="D78" s="143" t="s">
        <v>588</v>
      </c>
      <c r="E78" s="142">
        <v>1</v>
      </c>
      <c r="F78" s="142">
        <v>1</v>
      </c>
      <c r="G78" s="142">
        <v>0</v>
      </c>
    </row>
    <row r="79" spans="1:7" ht="14.5" outlineLevel="2">
      <c r="A79" s="142" t="s">
        <v>117</v>
      </c>
      <c r="B79" s="142" t="s">
        <v>57</v>
      </c>
      <c r="C79" s="142" t="s">
        <v>464</v>
      </c>
      <c r="D79" s="143" t="s">
        <v>457</v>
      </c>
      <c r="E79" s="142">
        <v>8</v>
      </c>
      <c r="F79" s="142">
        <v>14</v>
      </c>
      <c r="G79" s="142">
        <v>0</v>
      </c>
    </row>
    <row r="80" spans="1:7" ht="14.5" outlineLevel="2">
      <c r="A80" s="142" t="s">
        <v>117</v>
      </c>
      <c r="B80" s="142" t="s">
        <v>57</v>
      </c>
      <c r="C80" s="142" t="s">
        <v>469</v>
      </c>
      <c r="D80" s="143" t="s">
        <v>590</v>
      </c>
      <c r="E80" s="142">
        <v>9</v>
      </c>
      <c r="F80" s="142">
        <v>18</v>
      </c>
      <c r="G80" s="142">
        <v>2</v>
      </c>
    </row>
    <row r="81" spans="1:7" ht="14.5" outlineLevel="1">
      <c r="A81" s="133" t="s">
        <v>484</v>
      </c>
      <c r="B81" s="144"/>
      <c r="C81" s="144"/>
      <c r="D81" s="145"/>
      <c r="E81" s="144">
        <f>SUBTOTAL(9,E74:E80)</f>
        <v>64</v>
      </c>
      <c r="F81" s="144">
        <f>SUBTOTAL(9,F74:F80)</f>
        <v>90</v>
      </c>
      <c r="G81" s="144">
        <f>SUBTOTAL(9,G74:G80)</f>
        <v>2</v>
      </c>
    </row>
    <row r="82" spans="1:7" ht="14.5" outlineLevel="2">
      <c r="A82" s="140" t="s">
        <v>124</v>
      </c>
      <c r="B82" s="140" t="s">
        <v>58</v>
      </c>
      <c r="C82" s="140" t="s">
        <v>463</v>
      </c>
      <c r="D82" s="141" t="s">
        <v>587</v>
      </c>
      <c r="E82" s="140">
        <v>9</v>
      </c>
      <c r="F82" s="140">
        <v>9</v>
      </c>
      <c r="G82" s="140">
        <v>2</v>
      </c>
    </row>
    <row r="83" spans="1:7" ht="14.5" outlineLevel="2">
      <c r="A83" s="142" t="s">
        <v>124</v>
      </c>
      <c r="B83" s="142" t="s">
        <v>58</v>
      </c>
      <c r="C83" s="142" t="s">
        <v>465</v>
      </c>
      <c r="D83" s="143" t="s">
        <v>395</v>
      </c>
      <c r="E83" s="142">
        <v>5</v>
      </c>
      <c r="F83" s="142">
        <v>12</v>
      </c>
      <c r="G83" s="142">
        <v>0</v>
      </c>
    </row>
    <row r="84" spans="1:7" ht="14.5" outlineLevel="2">
      <c r="A84" s="142" t="s">
        <v>124</v>
      </c>
      <c r="B84" s="142" t="s">
        <v>58</v>
      </c>
      <c r="C84" s="142" t="s">
        <v>465</v>
      </c>
      <c r="D84" s="143" t="s">
        <v>371</v>
      </c>
      <c r="E84" s="142">
        <v>3</v>
      </c>
      <c r="F84" s="142">
        <v>3</v>
      </c>
      <c r="G84" s="142">
        <v>0</v>
      </c>
    </row>
    <row r="85" spans="1:7" ht="14.5" outlineLevel="2">
      <c r="A85" s="142" t="s">
        <v>124</v>
      </c>
      <c r="B85" s="142" t="s">
        <v>58</v>
      </c>
      <c r="C85" s="142" t="s">
        <v>464</v>
      </c>
      <c r="D85" s="143" t="s">
        <v>359</v>
      </c>
      <c r="E85" s="142">
        <v>12</v>
      </c>
      <c r="F85" s="142">
        <v>16</v>
      </c>
      <c r="G85" s="142">
        <v>1</v>
      </c>
    </row>
    <row r="86" spans="1:7" ht="14.5" outlineLevel="2">
      <c r="A86" s="142" t="s">
        <v>124</v>
      </c>
      <c r="B86" s="142" t="s">
        <v>58</v>
      </c>
      <c r="C86" s="142" t="s">
        <v>469</v>
      </c>
      <c r="D86" s="143" t="s">
        <v>591</v>
      </c>
      <c r="E86" s="142">
        <v>23</v>
      </c>
      <c r="F86" s="142">
        <v>33</v>
      </c>
      <c r="G86" s="142">
        <v>1</v>
      </c>
    </row>
    <row r="87" spans="1:7" ht="14.5" outlineLevel="1">
      <c r="A87" s="133" t="s">
        <v>485</v>
      </c>
      <c r="B87" s="144"/>
      <c r="C87" s="144"/>
      <c r="D87" s="145"/>
      <c r="E87" s="144">
        <f>SUBTOTAL(9,E82:E86)</f>
        <v>52</v>
      </c>
      <c r="F87" s="144">
        <f>SUBTOTAL(9,F82:F86)</f>
        <v>73</v>
      </c>
      <c r="G87" s="144">
        <f>SUBTOTAL(9,G82:G86)</f>
        <v>4</v>
      </c>
    </row>
    <row r="88" spans="1:7" ht="14.5" outlineLevel="2">
      <c r="A88" s="140" t="s">
        <v>125</v>
      </c>
      <c r="B88" s="140" t="s">
        <v>59</v>
      </c>
      <c r="C88" s="140" t="s">
        <v>463</v>
      </c>
      <c r="D88" s="141" t="s">
        <v>587</v>
      </c>
      <c r="E88" s="140">
        <v>26</v>
      </c>
      <c r="F88" s="140">
        <v>34</v>
      </c>
      <c r="G88" s="140">
        <v>1</v>
      </c>
    </row>
    <row r="89" spans="1:7" ht="14.5" outlineLevel="2">
      <c r="A89" s="142" t="s">
        <v>125</v>
      </c>
      <c r="B89" s="142" t="s">
        <v>59</v>
      </c>
      <c r="C89" s="142" t="s">
        <v>465</v>
      </c>
      <c r="D89" s="143" t="s">
        <v>597</v>
      </c>
      <c r="E89" s="142">
        <v>1</v>
      </c>
      <c r="F89" s="142">
        <v>1</v>
      </c>
      <c r="G89" s="142">
        <v>0</v>
      </c>
    </row>
    <row r="90" spans="1:7" ht="14.5" outlineLevel="2">
      <c r="A90" s="142" t="s">
        <v>125</v>
      </c>
      <c r="B90" s="142" t="s">
        <v>59</v>
      </c>
      <c r="C90" s="142" t="s">
        <v>465</v>
      </c>
      <c r="D90" s="143" t="s">
        <v>366</v>
      </c>
      <c r="E90" s="142">
        <v>21</v>
      </c>
      <c r="F90" s="142">
        <v>31</v>
      </c>
      <c r="G90" s="142">
        <v>1</v>
      </c>
    </row>
    <row r="91" spans="1:7" ht="14.5" outlineLevel="1">
      <c r="A91" s="133" t="s">
        <v>486</v>
      </c>
      <c r="B91" s="144"/>
      <c r="C91" s="144"/>
      <c r="D91" s="145"/>
      <c r="E91" s="144">
        <f>SUBTOTAL(9,E88:E90)</f>
        <v>48</v>
      </c>
      <c r="F91" s="144">
        <f>SUBTOTAL(9,F88:F90)</f>
        <v>66</v>
      </c>
      <c r="G91" s="144">
        <f>SUBTOTAL(9,G88:G90)</f>
        <v>2</v>
      </c>
    </row>
    <row r="92" spans="1:7" ht="14.5" outlineLevel="2">
      <c r="A92" s="140" t="s">
        <v>127</v>
      </c>
      <c r="B92" s="140" t="s">
        <v>60</v>
      </c>
      <c r="C92" s="140" t="s">
        <v>463</v>
      </c>
      <c r="D92" s="141" t="s">
        <v>587</v>
      </c>
      <c r="E92" s="140">
        <v>4</v>
      </c>
      <c r="F92" s="140">
        <v>7</v>
      </c>
      <c r="G92" s="140">
        <v>0</v>
      </c>
    </row>
    <row r="93" spans="1:7" ht="14.5" outlineLevel="2">
      <c r="A93" s="142" t="s">
        <v>127</v>
      </c>
      <c r="B93" s="142" t="s">
        <v>60</v>
      </c>
      <c r="C93" s="142" t="s">
        <v>465</v>
      </c>
      <c r="D93" s="143" t="s">
        <v>385</v>
      </c>
      <c r="E93" s="142">
        <v>3</v>
      </c>
      <c r="F93" s="142">
        <v>4</v>
      </c>
      <c r="G93" s="142">
        <v>0</v>
      </c>
    </row>
    <row r="94" spans="1:7" ht="14.5" outlineLevel="2">
      <c r="A94" s="142" t="s">
        <v>127</v>
      </c>
      <c r="B94" s="142" t="s">
        <v>60</v>
      </c>
      <c r="C94" s="142" t="s">
        <v>469</v>
      </c>
      <c r="D94" s="143" t="s">
        <v>598</v>
      </c>
      <c r="E94" s="142">
        <v>8</v>
      </c>
      <c r="F94" s="142">
        <v>14</v>
      </c>
      <c r="G94" s="142">
        <v>1</v>
      </c>
    </row>
    <row r="95" spans="1:7" ht="14.5" outlineLevel="1">
      <c r="A95" s="133" t="s">
        <v>487</v>
      </c>
      <c r="B95" s="144"/>
      <c r="C95" s="144"/>
      <c r="D95" s="145"/>
      <c r="E95" s="144">
        <f>SUBTOTAL(9,E92:E94)</f>
        <v>15</v>
      </c>
      <c r="F95" s="144">
        <f>SUBTOTAL(9,F92:F94)</f>
        <v>25</v>
      </c>
      <c r="G95" s="144">
        <f>SUBTOTAL(9,G92:G94)</f>
        <v>1</v>
      </c>
    </row>
    <row r="96" spans="1:7" ht="14.5" outlineLevel="2">
      <c r="A96" s="124" t="s">
        <v>128</v>
      </c>
      <c r="B96" s="124" t="s">
        <v>61</v>
      </c>
      <c r="C96" s="124" t="s">
        <v>463</v>
      </c>
      <c r="D96" s="137" t="s">
        <v>587</v>
      </c>
      <c r="E96" s="124">
        <v>14</v>
      </c>
      <c r="F96" s="124">
        <v>19</v>
      </c>
      <c r="G96" s="124">
        <v>0</v>
      </c>
    </row>
    <row r="97" spans="1:7" ht="14.5" outlineLevel="2">
      <c r="A97" s="124" t="s">
        <v>128</v>
      </c>
      <c r="B97" s="124" t="s">
        <v>61</v>
      </c>
      <c r="C97" s="124" t="s">
        <v>465</v>
      </c>
      <c r="D97" s="137" t="s">
        <v>360</v>
      </c>
      <c r="E97" s="124">
        <v>1</v>
      </c>
      <c r="F97" s="124">
        <v>2</v>
      </c>
      <c r="G97" s="124">
        <v>1</v>
      </c>
    </row>
    <row r="98" spans="1:7" ht="14.5" outlineLevel="2">
      <c r="A98" s="124" t="s">
        <v>128</v>
      </c>
      <c r="B98" s="124" t="s">
        <v>61</v>
      </c>
      <c r="C98" s="124" t="s">
        <v>465</v>
      </c>
      <c r="D98" s="137" t="s">
        <v>600</v>
      </c>
      <c r="E98" s="124">
        <v>4</v>
      </c>
      <c r="F98" s="124">
        <v>4</v>
      </c>
      <c r="G98" s="124">
        <v>0</v>
      </c>
    </row>
    <row r="99" spans="1:7" ht="14.5" outlineLevel="2">
      <c r="A99" s="124" t="s">
        <v>128</v>
      </c>
      <c r="B99" s="124" t="s">
        <v>61</v>
      </c>
      <c r="C99" s="124" t="s">
        <v>465</v>
      </c>
      <c r="D99" s="137" t="s">
        <v>397</v>
      </c>
      <c r="E99" s="124">
        <v>1</v>
      </c>
      <c r="F99" s="124">
        <v>2</v>
      </c>
      <c r="G99" s="124">
        <v>0</v>
      </c>
    </row>
    <row r="100" spans="1:7" ht="14.5" outlineLevel="1">
      <c r="A100" s="139" t="s">
        <v>488</v>
      </c>
      <c r="B100" s="124"/>
      <c r="C100" s="124"/>
      <c r="D100" s="137"/>
      <c r="E100" s="124">
        <f>SUBTOTAL(9,E96:E99)</f>
        <v>20</v>
      </c>
      <c r="F100" s="124">
        <f>SUBTOTAL(9,F96:F99)</f>
        <v>27</v>
      </c>
      <c r="G100" s="124">
        <f>SUBTOTAL(9,G96:G99)</f>
        <v>1</v>
      </c>
    </row>
    <row r="101" spans="1:7" ht="14.5" outlineLevel="2">
      <c r="A101" s="140" t="s">
        <v>129</v>
      </c>
      <c r="B101" s="140" t="s">
        <v>62</v>
      </c>
      <c r="C101" s="140" t="s">
        <v>463</v>
      </c>
      <c r="D101" s="141" t="s">
        <v>587</v>
      </c>
      <c r="E101" s="140">
        <v>6</v>
      </c>
      <c r="F101" s="140">
        <v>8</v>
      </c>
      <c r="G101" s="140">
        <v>0</v>
      </c>
    </row>
    <row r="102" spans="1:7" ht="14.5" outlineLevel="2">
      <c r="A102" s="142" t="s">
        <v>129</v>
      </c>
      <c r="B102" s="142" t="s">
        <v>62</v>
      </c>
      <c r="C102" s="142" t="s">
        <v>465</v>
      </c>
      <c r="D102" s="143" t="s">
        <v>388</v>
      </c>
      <c r="E102" s="142">
        <v>1</v>
      </c>
      <c r="F102" s="142">
        <v>1</v>
      </c>
      <c r="G102" s="142">
        <v>0</v>
      </c>
    </row>
    <row r="103" spans="1:7" ht="14.5" outlineLevel="2">
      <c r="A103" s="142" t="s">
        <v>129</v>
      </c>
      <c r="B103" s="142" t="s">
        <v>62</v>
      </c>
      <c r="C103" s="142" t="s">
        <v>464</v>
      </c>
      <c r="D103" s="143" t="s">
        <v>359</v>
      </c>
      <c r="E103" s="142">
        <v>6</v>
      </c>
      <c r="F103" s="142">
        <v>12</v>
      </c>
      <c r="G103" s="142">
        <v>0</v>
      </c>
    </row>
    <row r="104" spans="1:7" ht="14.5" outlineLevel="2">
      <c r="A104" s="142" t="s">
        <v>129</v>
      </c>
      <c r="B104" s="142" t="s">
        <v>62</v>
      </c>
      <c r="C104" s="142" t="s">
        <v>469</v>
      </c>
      <c r="D104" s="143" t="s">
        <v>591</v>
      </c>
      <c r="E104" s="142">
        <v>4</v>
      </c>
      <c r="F104" s="142">
        <v>7</v>
      </c>
      <c r="G104" s="142">
        <v>0</v>
      </c>
    </row>
    <row r="105" spans="1:7" ht="14.5" outlineLevel="1">
      <c r="A105" s="133" t="s">
        <v>489</v>
      </c>
      <c r="B105" s="144"/>
      <c r="C105" s="144"/>
      <c r="D105" s="145"/>
      <c r="E105" s="144">
        <f>SUBTOTAL(9,E101:E104)</f>
        <v>17</v>
      </c>
      <c r="F105" s="144">
        <f>SUBTOTAL(9,F101:F104)</f>
        <v>28</v>
      </c>
      <c r="G105" s="144">
        <f>SUBTOTAL(9,G101:G104)</f>
        <v>0</v>
      </c>
    </row>
    <row r="106" spans="1:7" ht="14.5" outlineLevel="2">
      <c r="A106" s="140" t="s">
        <v>105</v>
      </c>
      <c r="B106" s="140" t="s">
        <v>63</v>
      </c>
      <c r="C106" s="140" t="s">
        <v>465</v>
      </c>
      <c r="D106" s="141" t="s">
        <v>595</v>
      </c>
      <c r="E106" s="140">
        <v>2</v>
      </c>
      <c r="F106" s="140">
        <v>5</v>
      </c>
      <c r="G106" s="140">
        <v>0</v>
      </c>
    </row>
    <row r="107" spans="1:7" ht="14.5" outlineLevel="2">
      <c r="A107" s="142" t="s">
        <v>105</v>
      </c>
      <c r="B107" s="142" t="s">
        <v>63</v>
      </c>
      <c r="C107" s="142" t="s">
        <v>465</v>
      </c>
      <c r="D107" s="143" t="s">
        <v>369</v>
      </c>
      <c r="E107" s="142">
        <v>2</v>
      </c>
      <c r="F107" s="142">
        <v>5</v>
      </c>
      <c r="G107" s="142">
        <v>0</v>
      </c>
    </row>
    <row r="108" spans="1:7" ht="14.5" outlineLevel="1">
      <c r="A108" s="133" t="s">
        <v>490</v>
      </c>
      <c r="B108" s="144"/>
      <c r="C108" s="144"/>
      <c r="D108" s="145"/>
      <c r="E108" s="144">
        <f>SUBTOTAL(9,E106:E107)</f>
        <v>4</v>
      </c>
      <c r="F108" s="144">
        <f>SUBTOTAL(9,F106:F107)</f>
        <v>10</v>
      </c>
      <c r="G108" s="144">
        <f>SUBTOTAL(9,G106:G107)</f>
        <v>0</v>
      </c>
    </row>
    <row r="109" spans="1:7" ht="14.5" outlineLevel="2">
      <c r="A109" s="140" t="s">
        <v>122</v>
      </c>
      <c r="B109" s="140" t="s">
        <v>64</v>
      </c>
      <c r="C109" s="140" t="s">
        <v>463</v>
      </c>
      <c r="D109" s="141" t="s">
        <v>587</v>
      </c>
      <c r="E109" s="140">
        <v>4</v>
      </c>
      <c r="F109" s="140">
        <v>6</v>
      </c>
      <c r="G109" s="140">
        <v>0</v>
      </c>
    </row>
    <row r="110" spans="1:7" ht="14.5" outlineLevel="2">
      <c r="A110" s="142" t="s">
        <v>122</v>
      </c>
      <c r="B110" s="142" t="s">
        <v>64</v>
      </c>
      <c r="C110" s="142" t="s">
        <v>465</v>
      </c>
      <c r="D110" s="143" t="s">
        <v>601</v>
      </c>
      <c r="E110" s="142">
        <v>1</v>
      </c>
      <c r="F110" s="142">
        <v>1</v>
      </c>
      <c r="G110" s="142">
        <v>0</v>
      </c>
    </row>
    <row r="111" spans="1:7" ht="14.5" outlineLevel="2">
      <c r="A111" s="142" t="s">
        <v>122</v>
      </c>
      <c r="B111" s="142" t="s">
        <v>64</v>
      </c>
      <c r="C111" s="142" t="s">
        <v>465</v>
      </c>
      <c r="D111" s="143" t="s">
        <v>455</v>
      </c>
      <c r="E111" s="142">
        <v>1</v>
      </c>
      <c r="F111" s="142">
        <v>1</v>
      </c>
      <c r="G111" s="142">
        <v>0</v>
      </c>
    </row>
    <row r="112" spans="1:7" ht="14.5" outlineLevel="2">
      <c r="A112" s="142" t="s">
        <v>122</v>
      </c>
      <c r="B112" s="142" t="s">
        <v>64</v>
      </c>
      <c r="C112" s="142" t="s">
        <v>465</v>
      </c>
      <c r="D112" s="143" t="s">
        <v>456</v>
      </c>
      <c r="E112" s="142">
        <v>4</v>
      </c>
      <c r="F112" s="142">
        <v>8</v>
      </c>
      <c r="G112" s="142">
        <v>1</v>
      </c>
    </row>
    <row r="113" spans="1:7" ht="14.5" outlineLevel="2">
      <c r="A113" s="142" t="s">
        <v>122</v>
      </c>
      <c r="B113" s="142" t="s">
        <v>64</v>
      </c>
      <c r="C113" s="142" t="s">
        <v>464</v>
      </c>
      <c r="D113" s="143" t="s">
        <v>457</v>
      </c>
      <c r="E113" s="142">
        <v>4</v>
      </c>
      <c r="F113" s="142">
        <v>6</v>
      </c>
      <c r="G113" s="142">
        <v>0</v>
      </c>
    </row>
    <row r="114" spans="1:7" ht="14.5" outlineLevel="1">
      <c r="A114" s="133" t="s">
        <v>491</v>
      </c>
      <c r="B114" s="144"/>
      <c r="C114" s="144"/>
      <c r="D114" s="145"/>
      <c r="E114" s="144">
        <f>SUBTOTAL(9,E109:E113)</f>
        <v>14</v>
      </c>
      <c r="F114" s="144">
        <f>SUBTOTAL(9,F109:F113)</f>
        <v>22</v>
      </c>
      <c r="G114" s="144">
        <f>SUBTOTAL(9,G109:G113)</f>
        <v>1</v>
      </c>
    </row>
    <row r="115" spans="1:7" ht="14.5" outlineLevel="2">
      <c r="A115" s="124" t="s">
        <v>126</v>
      </c>
      <c r="B115" s="124" t="s">
        <v>65</v>
      </c>
      <c r="C115" s="124" t="s">
        <v>463</v>
      </c>
      <c r="D115" s="137" t="s">
        <v>587</v>
      </c>
      <c r="E115" s="124">
        <v>4</v>
      </c>
      <c r="F115" s="124">
        <v>4</v>
      </c>
      <c r="G115" s="124">
        <v>1</v>
      </c>
    </row>
    <row r="116" spans="1:7" ht="14.5" outlineLevel="2">
      <c r="A116" s="124" t="s">
        <v>126</v>
      </c>
      <c r="B116" s="124" t="s">
        <v>65</v>
      </c>
      <c r="C116" s="124" t="s">
        <v>465</v>
      </c>
      <c r="D116" s="137" t="s">
        <v>363</v>
      </c>
      <c r="E116" s="124">
        <v>3</v>
      </c>
      <c r="F116" s="124">
        <v>3</v>
      </c>
      <c r="G116" s="124">
        <v>0</v>
      </c>
    </row>
    <row r="117" spans="1:7" ht="14.5" outlineLevel="2">
      <c r="A117" s="124" t="s">
        <v>126</v>
      </c>
      <c r="B117" s="124" t="s">
        <v>65</v>
      </c>
      <c r="C117" s="124" t="s">
        <v>465</v>
      </c>
      <c r="D117" s="137" t="s">
        <v>393</v>
      </c>
      <c r="E117" s="124">
        <v>2</v>
      </c>
      <c r="F117" s="124">
        <v>2</v>
      </c>
      <c r="G117" s="124">
        <v>0</v>
      </c>
    </row>
    <row r="118" spans="1:7" ht="14.5" outlineLevel="1">
      <c r="A118" s="139" t="s">
        <v>492</v>
      </c>
      <c r="B118" s="124"/>
      <c r="C118" s="124"/>
      <c r="D118" s="137"/>
      <c r="E118" s="124">
        <f>SUBTOTAL(9,E115:E117)</f>
        <v>9</v>
      </c>
      <c r="F118" s="124">
        <f>SUBTOTAL(9,F115:F117)</f>
        <v>9</v>
      </c>
      <c r="G118" s="124">
        <f>SUBTOTAL(9,G115:G117)</f>
        <v>1</v>
      </c>
    </row>
    <row r="119" spans="1:7" ht="14.5" outlineLevel="2">
      <c r="A119" s="140" t="s">
        <v>118</v>
      </c>
      <c r="B119" s="140" t="s">
        <v>66</v>
      </c>
      <c r="C119" s="140" t="s">
        <v>463</v>
      </c>
      <c r="D119" s="141" t="s">
        <v>587</v>
      </c>
      <c r="E119" s="140">
        <v>23</v>
      </c>
      <c r="F119" s="140">
        <v>41</v>
      </c>
      <c r="G119" s="140">
        <v>1</v>
      </c>
    </row>
    <row r="120" spans="1:7" ht="14.5" outlineLevel="2">
      <c r="A120" s="142" t="s">
        <v>118</v>
      </c>
      <c r="B120" s="142" t="s">
        <v>66</v>
      </c>
      <c r="C120" s="142" t="s">
        <v>465</v>
      </c>
      <c r="D120" s="143" t="s">
        <v>589</v>
      </c>
      <c r="E120" s="142">
        <v>13</v>
      </c>
      <c r="F120" s="142">
        <v>21</v>
      </c>
      <c r="G120" s="142">
        <v>1</v>
      </c>
    </row>
    <row r="121" spans="1:7" ht="14.5" outlineLevel="2">
      <c r="A121" s="142" t="s">
        <v>118</v>
      </c>
      <c r="B121" s="142" t="s">
        <v>66</v>
      </c>
      <c r="C121" s="142" t="s">
        <v>465</v>
      </c>
      <c r="D121" s="143" t="s">
        <v>592</v>
      </c>
      <c r="E121" s="142">
        <v>1</v>
      </c>
      <c r="F121" s="142">
        <v>1</v>
      </c>
      <c r="G121" s="142">
        <v>0</v>
      </c>
    </row>
    <row r="122" spans="1:7" ht="14.5" outlineLevel="2">
      <c r="A122" s="142" t="s">
        <v>118</v>
      </c>
      <c r="B122" s="142" t="s">
        <v>66</v>
      </c>
      <c r="C122" s="142" t="s">
        <v>465</v>
      </c>
      <c r="D122" s="143" t="s">
        <v>373</v>
      </c>
      <c r="E122" s="142">
        <v>9</v>
      </c>
      <c r="F122" s="142">
        <v>19</v>
      </c>
      <c r="G122" s="142">
        <v>0</v>
      </c>
    </row>
    <row r="123" spans="1:7" ht="14.5" outlineLevel="2">
      <c r="A123" s="142" t="s">
        <v>118</v>
      </c>
      <c r="B123" s="142" t="s">
        <v>66</v>
      </c>
      <c r="C123" s="142" t="s">
        <v>465</v>
      </c>
      <c r="D123" s="143" t="s">
        <v>362</v>
      </c>
      <c r="E123" s="142">
        <v>2</v>
      </c>
      <c r="F123" s="142">
        <v>5</v>
      </c>
      <c r="G123" s="142">
        <v>0</v>
      </c>
    </row>
    <row r="124" spans="1:7" ht="14.5" outlineLevel="2">
      <c r="A124" s="142" t="s">
        <v>118</v>
      </c>
      <c r="B124" s="142" t="s">
        <v>66</v>
      </c>
      <c r="C124" s="142" t="s">
        <v>465</v>
      </c>
      <c r="D124" s="143" t="s">
        <v>384</v>
      </c>
      <c r="E124" s="142">
        <v>2</v>
      </c>
      <c r="F124" s="142">
        <v>5</v>
      </c>
      <c r="G124" s="142">
        <v>0</v>
      </c>
    </row>
    <row r="125" spans="1:7" ht="14.5" outlineLevel="2">
      <c r="A125" s="142" t="s">
        <v>118</v>
      </c>
      <c r="B125" s="142" t="s">
        <v>66</v>
      </c>
      <c r="C125" s="142" t="s">
        <v>464</v>
      </c>
      <c r="D125" s="143" t="s">
        <v>457</v>
      </c>
      <c r="E125" s="142">
        <v>6</v>
      </c>
      <c r="F125" s="142">
        <v>10</v>
      </c>
      <c r="G125" s="142">
        <v>0</v>
      </c>
    </row>
    <row r="126" spans="1:7" ht="14.5" outlineLevel="1">
      <c r="A126" s="133" t="s">
        <v>493</v>
      </c>
      <c r="B126" s="144"/>
      <c r="C126" s="144"/>
      <c r="D126" s="145"/>
      <c r="E126" s="144">
        <f>SUBTOTAL(9,E119:E125)</f>
        <v>56</v>
      </c>
      <c r="F126" s="144">
        <f>SUBTOTAL(9,F119:F125)</f>
        <v>102</v>
      </c>
      <c r="G126" s="144">
        <f>SUBTOTAL(9,G119:G125)</f>
        <v>2</v>
      </c>
    </row>
    <row r="127" spans="1:7" ht="14.5" outlineLevel="2">
      <c r="A127" s="140" t="s">
        <v>119</v>
      </c>
      <c r="B127" s="140" t="s">
        <v>67</v>
      </c>
      <c r="C127" s="140" t="s">
        <v>465</v>
      </c>
      <c r="D127" s="141" t="s">
        <v>376</v>
      </c>
      <c r="E127" s="140">
        <v>1</v>
      </c>
      <c r="F127" s="140">
        <v>3</v>
      </c>
      <c r="G127" s="140">
        <v>0</v>
      </c>
    </row>
    <row r="128" spans="1:7" ht="14.5" outlineLevel="2">
      <c r="A128" s="142" t="s">
        <v>119</v>
      </c>
      <c r="B128" s="142" t="s">
        <v>67</v>
      </c>
      <c r="C128" s="142" t="s">
        <v>465</v>
      </c>
      <c r="D128" s="143" t="s">
        <v>593</v>
      </c>
      <c r="E128" s="142">
        <v>1</v>
      </c>
      <c r="F128" s="142">
        <v>1</v>
      </c>
      <c r="G128" s="142">
        <v>0</v>
      </c>
    </row>
    <row r="129" spans="1:7" ht="14.5" outlineLevel="1">
      <c r="A129" s="133" t="s">
        <v>494</v>
      </c>
      <c r="B129" s="144"/>
      <c r="C129" s="144"/>
      <c r="D129" s="145"/>
      <c r="E129" s="144">
        <f>SUBTOTAL(9,E127:E128)</f>
        <v>2</v>
      </c>
      <c r="F129" s="144">
        <f>SUBTOTAL(9,F127:F128)</f>
        <v>4</v>
      </c>
      <c r="G129" s="144">
        <f>SUBTOTAL(9,G127:G128)</f>
        <v>0</v>
      </c>
    </row>
    <row r="130" spans="1:7" ht="14.5" outlineLevel="2">
      <c r="A130" s="140" t="s">
        <v>131</v>
      </c>
      <c r="B130" s="140" t="s">
        <v>68</v>
      </c>
      <c r="C130" s="140" t="s">
        <v>463</v>
      </c>
      <c r="D130" s="141" t="s">
        <v>587</v>
      </c>
      <c r="E130" s="140">
        <v>210</v>
      </c>
      <c r="F130" s="140">
        <v>267</v>
      </c>
      <c r="G130" s="140">
        <v>2</v>
      </c>
    </row>
    <row r="131" spans="1:7" ht="14.5" outlineLevel="2">
      <c r="A131" s="142" t="s">
        <v>131</v>
      </c>
      <c r="B131" s="142" t="s">
        <v>68</v>
      </c>
      <c r="C131" s="142" t="s">
        <v>465</v>
      </c>
      <c r="D131" s="143" t="s">
        <v>374</v>
      </c>
      <c r="E131" s="142">
        <v>2</v>
      </c>
      <c r="F131" s="142">
        <v>2</v>
      </c>
      <c r="G131" s="142">
        <v>0</v>
      </c>
    </row>
    <row r="132" spans="1:7" ht="14.5" outlineLevel="2">
      <c r="A132" s="142" t="s">
        <v>131</v>
      </c>
      <c r="B132" s="142" t="s">
        <v>68</v>
      </c>
      <c r="C132" s="142" t="s">
        <v>465</v>
      </c>
      <c r="D132" s="143" t="s">
        <v>388</v>
      </c>
      <c r="E132" s="142">
        <v>2</v>
      </c>
      <c r="F132" s="142">
        <v>2</v>
      </c>
      <c r="G132" s="142">
        <v>0</v>
      </c>
    </row>
    <row r="133" spans="1:7" ht="14.5" outlineLevel="2">
      <c r="A133" s="142" t="s">
        <v>131</v>
      </c>
      <c r="B133" s="142" t="s">
        <v>68</v>
      </c>
      <c r="C133" s="142" t="s">
        <v>465</v>
      </c>
      <c r="D133" s="143" t="s">
        <v>386</v>
      </c>
      <c r="E133" s="142">
        <v>3</v>
      </c>
      <c r="F133" s="142">
        <v>6</v>
      </c>
      <c r="G133" s="142">
        <v>0</v>
      </c>
    </row>
    <row r="134" spans="1:7" ht="14.5" outlineLevel="2">
      <c r="A134" s="142" t="s">
        <v>131</v>
      </c>
      <c r="B134" s="142" t="s">
        <v>68</v>
      </c>
      <c r="C134" s="142" t="s">
        <v>465</v>
      </c>
      <c r="D134" s="143" t="s">
        <v>396</v>
      </c>
      <c r="E134" s="142">
        <v>4</v>
      </c>
      <c r="F134" s="142">
        <v>7</v>
      </c>
      <c r="G134" s="142">
        <v>0</v>
      </c>
    </row>
    <row r="135" spans="1:7" ht="14.5" outlineLevel="2">
      <c r="A135" s="142" t="s">
        <v>131</v>
      </c>
      <c r="B135" s="142" t="s">
        <v>68</v>
      </c>
      <c r="C135" s="142" t="s">
        <v>465</v>
      </c>
      <c r="D135" s="143" t="s">
        <v>602</v>
      </c>
      <c r="E135" s="142">
        <v>1</v>
      </c>
      <c r="F135" s="142">
        <v>2</v>
      </c>
      <c r="G135" s="142">
        <v>0</v>
      </c>
    </row>
    <row r="136" spans="1:7" ht="14.5" outlineLevel="2">
      <c r="A136" s="142" t="s">
        <v>131</v>
      </c>
      <c r="B136" s="142" t="s">
        <v>68</v>
      </c>
      <c r="C136" s="142" t="s">
        <v>465</v>
      </c>
      <c r="D136" s="143" t="s">
        <v>366</v>
      </c>
      <c r="E136" s="142">
        <v>3</v>
      </c>
      <c r="F136" s="142">
        <v>12</v>
      </c>
      <c r="G136" s="142">
        <v>0</v>
      </c>
    </row>
    <row r="137" spans="1:7" ht="14.5" outlineLevel="2">
      <c r="A137" s="142" t="s">
        <v>131</v>
      </c>
      <c r="B137" s="142" t="s">
        <v>68</v>
      </c>
      <c r="C137" s="142" t="s">
        <v>465</v>
      </c>
      <c r="D137" s="143" t="s">
        <v>369</v>
      </c>
      <c r="E137" s="142">
        <v>21</v>
      </c>
      <c r="F137" s="142">
        <v>22</v>
      </c>
      <c r="G137" s="142">
        <v>1</v>
      </c>
    </row>
    <row r="138" spans="1:7" ht="14.5" outlineLevel="2">
      <c r="A138" s="142" t="s">
        <v>131</v>
      </c>
      <c r="B138" s="142" t="s">
        <v>68</v>
      </c>
      <c r="C138" s="142" t="s">
        <v>464</v>
      </c>
      <c r="D138" s="143" t="s">
        <v>359</v>
      </c>
      <c r="E138" s="142">
        <v>3</v>
      </c>
      <c r="F138" s="142">
        <v>4</v>
      </c>
      <c r="G138" s="142">
        <v>0</v>
      </c>
    </row>
    <row r="139" spans="1:7" ht="14.5" outlineLevel="2">
      <c r="A139" s="142" t="s">
        <v>131</v>
      </c>
      <c r="B139" s="142" t="s">
        <v>68</v>
      </c>
      <c r="C139" s="142" t="s">
        <v>469</v>
      </c>
      <c r="D139" s="143" t="s">
        <v>591</v>
      </c>
      <c r="E139" s="142">
        <v>31</v>
      </c>
      <c r="F139" s="142">
        <v>63</v>
      </c>
      <c r="G139" s="142">
        <v>0</v>
      </c>
    </row>
    <row r="140" spans="1:7" ht="14.5" outlineLevel="1">
      <c r="A140" s="133" t="s">
        <v>495</v>
      </c>
      <c r="B140" s="144"/>
      <c r="C140" s="144"/>
      <c r="D140" s="145"/>
      <c r="E140" s="144">
        <f>SUBTOTAL(9,E130:E139)</f>
        <v>280</v>
      </c>
      <c r="F140" s="144">
        <f>SUBTOTAL(9,F130:F139)</f>
        <v>387</v>
      </c>
      <c r="G140" s="144">
        <f>SUBTOTAL(9,G130:G139)</f>
        <v>3</v>
      </c>
    </row>
    <row r="141" spans="1:7" ht="14.5" outlineLevel="2">
      <c r="A141" s="140" t="s">
        <v>133</v>
      </c>
      <c r="B141" s="140" t="s">
        <v>69</v>
      </c>
      <c r="C141" s="140" t="s">
        <v>463</v>
      </c>
      <c r="D141" s="141" t="s">
        <v>587</v>
      </c>
      <c r="E141" s="140">
        <v>2</v>
      </c>
      <c r="F141" s="140">
        <v>2</v>
      </c>
      <c r="G141" s="140">
        <v>0</v>
      </c>
    </row>
    <row r="142" spans="1:7" ht="14.5" outlineLevel="2">
      <c r="A142" s="142" t="s">
        <v>133</v>
      </c>
      <c r="B142" s="142" t="s">
        <v>69</v>
      </c>
      <c r="C142" s="142" t="s">
        <v>465</v>
      </c>
      <c r="D142" s="143" t="s">
        <v>603</v>
      </c>
      <c r="E142" s="142">
        <v>1</v>
      </c>
      <c r="F142" s="142">
        <v>1</v>
      </c>
      <c r="G142" s="142">
        <v>0</v>
      </c>
    </row>
    <row r="143" spans="1:7" ht="14.5" outlineLevel="2">
      <c r="A143" s="142" t="s">
        <v>133</v>
      </c>
      <c r="B143" s="142" t="s">
        <v>69</v>
      </c>
      <c r="C143" s="142" t="s">
        <v>465</v>
      </c>
      <c r="D143" s="143" t="s">
        <v>456</v>
      </c>
      <c r="E143" s="142">
        <v>1</v>
      </c>
      <c r="F143" s="142">
        <v>1</v>
      </c>
      <c r="G143" s="142">
        <v>0</v>
      </c>
    </row>
    <row r="144" spans="1:7" ht="14.5" outlineLevel="1">
      <c r="A144" s="133" t="s">
        <v>496</v>
      </c>
      <c r="B144" s="144"/>
      <c r="C144" s="144"/>
      <c r="D144" s="145"/>
      <c r="E144" s="144">
        <f>SUBTOTAL(9,E141:E143)</f>
        <v>4</v>
      </c>
      <c r="F144" s="144">
        <f>SUBTOTAL(9,F141:F143)</f>
        <v>4</v>
      </c>
      <c r="G144" s="144">
        <f>SUBTOTAL(9,G141:G143)</f>
        <v>0</v>
      </c>
    </row>
    <row r="145" spans="1:7" ht="14.5" outlineLevel="2">
      <c r="A145" s="140" t="s">
        <v>112</v>
      </c>
      <c r="B145" s="140" t="s">
        <v>70</v>
      </c>
      <c r="C145" s="140" t="s">
        <v>463</v>
      </c>
      <c r="D145" s="141" t="s">
        <v>587</v>
      </c>
      <c r="E145" s="140">
        <v>3</v>
      </c>
      <c r="F145" s="140">
        <v>3</v>
      </c>
      <c r="G145" s="140">
        <v>0</v>
      </c>
    </row>
    <row r="146" spans="1:7" ht="14.5" outlineLevel="2">
      <c r="A146" s="142" t="s">
        <v>112</v>
      </c>
      <c r="B146" s="142" t="s">
        <v>70</v>
      </c>
      <c r="C146" s="142" t="s">
        <v>465</v>
      </c>
      <c r="D146" s="143" t="s">
        <v>605</v>
      </c>
      <c r="E146" s="142">
        <v>4</v>
      </c>
      <c r="F146" s="142">
        <v>6</v>
      </c>
      <c r="G146" s="142">
        <v>0</v>
      </c>
    </row>
    <row r="147" spans="1:7" ht="14.5" outlineLevel="2">
      <c r="A147" s="142" t="s">
        <v>112</v>
      </c>
      <c r="B147" s="142" t="s">
        <v>70</v>
      </c>
      <c r="C147" s="142" t="s">
        <v>465</v>
      </c>
      <c r="D147" s="143" t="s">
        <v>604</v>
      </c>
      <c r="E147" s="142">
        <v>1</v>
      </c>
      <c r="F147" s="142">
        <v>5</v>
      </c>
      <c r="G147" s="142">
        <v>0</v>
      </c>
    </row>
    <row r="148" spans="1:7" ht="14.5" outlineLevel="2">
      <c r="A148" s="142" t="s">
        <v>112</v>
      </c>
      <c r="B148" s="142" t="s">
        <v>70</v>
      </c>
      <c r="C148" s="142" t="s">
        <v>465</v>
      </c>
      <c r="D148" s="143" t="s">
        <v>391</v>
      </c>
      <c r="E148" s="142">
        <v>7</v>
      </c>
      <c r="F148" s="142">
        <v>7</v>
      </c>
      <c r="G148" s="142">
        <v>2</v>
      </c>
    </row>
    <row r="149" spans="1:7" ht="14.5" outlineLevel="1">
      <c r="A149" s="133" t="s">
        <v>497</v>
      </c>
      <c r="B149" s="144"/>
      <c r="C149" s="144"/>
      <c r="D149" s="145"/>
      <c r="E149" s="144">
        <f>SUBTOTAL(9,E145:E148)</f>
        <v>15</v>
      </c>
      <c r="F149" s="144">
        <f>SUBTOTAL(9,F145:F148)</f>
        <v>21</v>
      </c>
      <c r="G149" s="144">
        <f>SUBTOTAL(9,G145:G148)</f>
        <v>2</v>
      </c>
    </row>
    <row r="150" spans="1:7" ht="14.5" outlineLevel="2">
      <c r="A150" s="140" t="s">
        <v>134</v>
      </c>
      <c r="B150" s="140" t="s">
        <v>71</v>
      </c>
      <c r="C150" s="140" t="s">
        <v>463</v>
      </c>
      <c r="D150" s="141" t="s">
        <v>587</v>
      </c>
      <c r="E150" s="140">
        <v>2</v>
      </c>
      <c r="F150" s="140">
        <v>2</v>
      </c>
      <c r="G150" s="140">
        <v>0</v>
      </c>
    </row>
    <row r="151" spans="1:7" ht="14.5" outlineLevel="2">
      <c r="A151" s="142" t="s">
        <v>134</v>
      </c>
      <c r="B151" s="142" t="s">
        <v>71</v>
      </c>
      <c r="C151" s="142" t="s">
        <v>465</v>
      </c>
      <c r="D151" s="143" t="s">
        <v>402</v>
      </c>
      <c r="E151" s="142">
        <v>2</v>
      </c>
      <c r="F151" s="142">
        <v>4</v>
      </c>
      <c r="G151" s="142">
        <v>0</v>
      </c>
    </row>
    <row r="152" spans="1:7" ht="14.5" outlineLevel="2">
      <c r="A152" s="142" t="s">
        <v>134</v>
      </c>
      <c r="B152" s="142" t="s">
        <v>71</v>
      </c>
      <c r="C152" s="142" t="s">
        <v>465</v>
      </c>
      <c r="D152" s="143" t="s">
        <v>387</v>
      </c>
      <c r="E152" s="142">
        <v>1</v>
      </c>
      <c r="F152" s="142">
        <v>2</v>
      </c>
      <c r="G152" s="142">
        <v>0</v>
      </c>
    </row>
    <row r="153" spans="1:7" ht="14.5" outlineLevel="2">
      <c r="A153" s="142" t="s">
        <v>134</v>
      </c>
      <c r="B153" s="142" t="s">
        <v>71</v>
      </c>
      <c r="C153" s="142" t="s">
        <v>464</v>
      </c>
      <c r="D153" s="143" t="s">
        <v>457</v>
      </c>
      <c r="E153" s="142">
        <v>7</v>
      </c>
      <c r="F153" s="142">
        <v>9</v>
      </c>
      <c r="G153" s="142">
        <v>0</v>
      </c>
    </row>
    <row r="154" spans="1:7" ht="14.5" outlineLevel="2">
      <c r="A154" s="142" t="s">
        <v>134</v>
      </c>
      <c r="B154" s="142" t="s">
        <v>71</v>
      </c>
      <c r="C154" s="142" t="s">
        <v>469</v>
      </c>
      <c r="D154" s="143" t="s">
        <v>590</v>
      </c>
      <c r="E154" s="142">
        <v>10</v>
      </c>
      <c r="F154" s="142">
        <v>15</v>
      </c>
      <c r="G154" s="142">
        <v>0</v>
      </c>
    </row>
    <row r="155" spans="1:7" ht="14.5" outlineLevel="1">
      <c r="A155" s="133" t="s">
        <v>498</v>
      </c>
      <c r="B155" s="144"/>
      <c r="C155" s="144"/>
      <c r="D155" s="145"/>
      <c r="E155" s="144">
        <f>SUBTOTAL(9,E150:E154)</f>
        <v>22</v>
      </c>
      <c r="F155" s="144">
        <f>SUBTOTAL(9,F150:F154)</f>
        <v>32</v>
      </c>
      <c r="G155" s="144">
        <f>SUBTOTAL(9,G150:G154)</f>
        <v>0</v>
      </c>
    </row>
    <row r="156" spans="1:7" ht="14.5" outlineLevel="2">
      <c r="A156" s="140" t="s">
        <v>135</v>
      </c>
      <c r="B156" s="140" t="s">
        <v>72</v>
      </c>
      <c r="C156" s="140" t="s">
        <v>463</v>
      </c>
      <c r="D156" s="141" t="s">
        <v>587</v>
      </c>
      <c r="E156" s="140">
        <v>3</v>
      </c>
      <c r="F156" s="140">
        <v>3</v>
      </c>
      <c r="G156" s="140">
        <v>0</v>
      </c>
    </row>
    <row r="157" spans="1:7" ht="14.5" outlineLevel="2">
      <c r="A157" s="142" t="s">
        <v>135</v>
      </c>
      <c r="B157" s="142" t="s">
        <v>72</v>
      </c>
      <c r="C157" s="142" t="s">
        <v>465</v>
      </c>
      <c r="D157" s="143" t="s">
        <v>606</v>
      </c>
      <c r="E157" s="142">
        <v>1</v>
      </c>
      <c r="F157" s="142">
        <v>2</v>
      </c>
      <c r="G157" s="142">
        <v>0</v>
      </c>
    </row>
    <row r="158" spans="1:7" ht="14.5" outlineLevel="2">
      <c r="A158" s="142" t="s">
        <v>135</v>
      </c>
      <c r="B158" s="142" t="s">
        <v>72</v>
      </c>
      <c r="C158" s="142" t="s">
        <v>465</v>
      </c>
      <c r="D158" s="143" t="s">
        <v>385</v>
      </c>
      <c r="E158" s="142">
        <v>1</v>
      </c>
      <c r="F158" s="142">
        <v>1</v>
      </c>
      <c r="G158" s="142">
        <v>0</v>
      </c>
    </row>
    <row r="159" spans="1:7" ht="14.5" outlineLevel="2">
      <c r="A159" s="142" t="s">
        <v>135</v>
      </c>
      <c r="B159" s="142" t="s">
        <v>72</v>
      </c>
      <c r="C159" s="142" t="s">
        <v>464</v>
      </c>
      <c r="D159" s="143" t="s">
        <v>457</v>
      </c>
      <c r="E159" s="142">
        <v>12</v>
      </c>
      <c r="F159" s="142">
        <v>26</v>
      </c>
      <c r="G159" s="142">
        <v>1</v>
      </c>
    </row>
    <row r="160" spans="1:7" ht="14.5" outlineLevel="2">
      <c r="A160" s="142" t="s">
        <v>135</v>
      </c>
      <c r="B160" s="142" t="s">
        <v>72</v>
      </c>
      <c r="C160" s="142" t="s">
        <v>469</v>
      </c>
      <c r="D160" s="143" t="s">
        <v>594</v>
      </c>
      <c r="E160" s="142">
        <v>5</v>
      </c>
      <c r="F160" s="142">
        <v>11</v>
      </c>
      <c r="G160" s="142">
        <v>0</v>
      </c>
    </row>
    <row r="161" spans="1:7" ht="14.5" outlineLevel="1">
      <c r="A161" s="133" t="s">
        <v>499</v>
      </c>
      <c r="B161" s="144"/>
      <c r="C161" s="144"/>
      <c r="D161" s="145"/>
      <c r="E161" s="144">
        <f>SUBTOTAL(9,E156:E160)</f>
        <v>22</v>
      </c>
      <c r="F161" s="144">
        <f>SUBTOTAL(9,F156:F160)</f>
        <v>43</v>
      </c>
      <c r="G161" s="144">
        <f>SUBTOTAL(9,G156:G160)</f>
        <v>1</v>
      </c>
    </row>
    <row r="162" spans="1:7" ht="14.5" outlineLevel="2">
      <c r="A162" s="140" t="s">
        <v>136</v>
      </c>
      <c r="B162" s="140" t="s">
        <v>73</v>
      </c>
      <c r="C162" s="140" t="s">
        <v>463</v>
      </c>
      <c r="D162" s="141" t="s">
        <v>587</v>
      </c>
      <c r="E162" s="140">
        <v>12</v>
      </c>
      <c r="F162" s="140">
        <v>12</v>
      </c>
      <c r="G162" s="140">
        <v>0</v>
      </c>
    </row>
    <row r="163" spans="1:7" ht="14.5" outlineLevel="2">
      <c r="A163" s="142" t="s">
        <v>136</v>
      </c>
      <c r="B163" s="142" t="s">
        <v>73</v>
      </c>
      <c r="C163" s="142" t="s">
        <v>465</v>
      </c>
      <c r="D163" s="143" t="s">
        <v>592</v>
      </c>
      <c r="E163" s="142">
        <v>3</v>
      </c>
      <c r="F163" s="142">
        <v>7</v>
      </c>
      <c r="G163" s="142">
        <v>0</v>
      </c>
    </row>
    <row r="164" spans="1:7" ht="14.5" outlineLevel="2">
      <c r="A164" s="142" t="s">
        <v>136</v>
      </c>
      <c r="B164" s="142" t="s">
        <v>73</v>
      </c>
      <c r="C164" s="142" t="s">
        <v>465</v>
      </c>
      <c r="D164" s="143" t="s">
        <v>386</v>
      </c>
      <c r="E164" s="142">
        <v>2</v>
      </c>
      <c r="F164" s="142">
        <v>4</v>
      </c>
      <c r="G164" s="142">
        <v>0</v>
      </c>
    </row>
    <row r="165" spans="1:7" ht="14.5" outlineLevel="2">
      <c r="A165" s="142" t="s">
        <v>136</v>
      </c>
      <c r="B165" s="142" t="s">
        <v>73</v>
      </c>
      <c r="C165" s="142" t="s">
        <v>465</v>
      </c>
      <c r="D165" s="143" t="s">
        <v>366</v>
      </c>
      <c r="E165" s="142">
        <v>13</v>
      </c>
      <c r="F165" s="142">
        <v>18</v>
      </c>
      <c r="G165" s="142">
        <v>1</v>
      </c>
    </row>
    <row r="166" spans="1:7" ht="14.5" outlineLevel="1">
      <c r="A166" s="133" t="s">
        <v>500</v>
      </c>
      <c r="B166" s="144"/>
      <c r="C166" s="144"/>
      <c r="D166" s="145"/>
      <c r="E166" s="144">
        <f>SUBTOTAL(9,E162:E165)</f>
        <v>30</v>
      </c>
      <c r="F166" s="144">
        <f>SUBTOTAL(9,F162:F165)</f>
        <v>41</v>
      </c>
      <c r="G166" s="144">
        <f>SUBTOTAL(9,G162:G165)</f>
        <v>1</v>
      </c>
    </row>
    <row r="167" spans="1:7" ht="14.5" outlineLevel="2">
      <c r="A167" s="140" t="s">
        <v>137</v>
      </c>
      <c r="B167" s="140" t="s">
        <v>74</v>
      </c>
      <c r="C167" s="140" t="s">
        <v>463</v>
      </c>
      <c r="D167" s="141" t="s">
        <v>587</v>
      </c>
      <c r="E167" s="140">
        <v>7</v>
      </c>
      <c r="F167" s="140">
        <v>6</v>
      </c>
      <c r="G167" s="140">
        <v>1</v>
      </c>
    </row>
    <row r="168" spans="1:7" ht="14.5" outlineLevel="2">
      <c r="A168" s="142" t="s">
        <v>137</v>
      </c>
      <c r="B168" s="142" t="s">
        <v>74</v>
      </c>
      <c r="C168" s="142" t="s">
        <v>465</v>
      </c>
      <c r="D168" s="143" t="s">
        <v>373</v>
      </c>
      <c r="E168" s="142">
        <v>13</v>
      </c>
      <c r="F168" s="142">
        <v>16</v>
      </c>
      <c r="G168" s="142">
        <v>0</v>
      </c>
    </row>
    <row r="169" spans="1:7" ht="14.5" outlineLevel="2">
      <c r="A169" s="142" t="s">
        <v>137</v>
      </c>
      <c r="B169" s="142" t="s">
        <v>74</v>
      </c>
      <c r="C169" s="142" t="s">
        <v>464</v>
      </c>
      <c r="D169" s="143" t="s">
        <v>457</v>
      </c>
      <c r="E169" s="142">
        <v>2</v>
      </c>
      <c r="F169" s="142">
        <v>3</v>
      </c>
      <c r="G169" s="142">
        <v>0</v>
      </c>
    </row>
    <row r="170" spans="1:7" ht="14.5" outlineLevel="1">
      <c r="A170" s="133" t="s">
        <v>501</v>
      </c>
      <c r="B170" s="144"/>
      <c r="C170" s="144"/>
      <c r="D170" s="145"/>
      <c r="E170" s="144">
        <f>SUBTOTAL(9,E167:E169)</f>
        <v>22</v>
      </c>
      <c r="F170" s="144">
        <f>SUBTOTAL(9,F167:F169)</f>
        <v>25</v>
      </c>
      <c r="G170" s="144">
        <f>SUBTOTAL(9,G167:G169)</f>
        <v>1</v>
      </c>
    </row>
    <row r="171" spans="1:7" ht="14.5" outlineLevel="2">
      <c r="A171" s="140" t="s">
        <v>138</v>
      </c>
      <c r="B171" s="140" t="s">
        <v>75</v>
      </c>
      <c r="C171" s="140" t="s">
        <v>463</v>
      </c>
      <c r="D171" s="141" t="s">
        <v>587</v>
      </c>
      <c r="E171" s="140">
        <v>20</v>
      </c>
      <c r="F171" s="140">
        <v>27</v>
      </c>
      <c r="G171" s="140">
        <v>0</v>
      </c>
    </row>
    <row r="172" spans="1:7" ht="14.5" outlineLevel="2">
      <c r="A172" s="142" t="s">
        <v>138</v>
      </c>
      <c r="B172" s="142" t="s">
        <v>75</v>
      </c>
      <c r="C172" s="142" t="s">
        <v>465</v>
      </c>
      <c r="D172" s="143" t="s">
        <v>373</v>
      </c>
      <c r="E172" s="142">
        <v>2</v>
      </c>
      <c r="F172" s="142">
        <v>2</v>
      </c>
      <c r="G172" s="142">
        <v>0</v>
      </c>
    </row>
    <row r="173" spans="1:7" ht="14.5" outlineLevel="2">
      <c r="A173" s="142" t="s">
        <v>138</v>
      </c>
      <c r="B173" s="142" t="s">
        <v>75</v>
      </c>
      <c r="C173" s="142" t="s">
        <v>465</v>
      </c>
      <c r="D173" s="143" t="s">
        <v>379</v>
      </c>
      <c r="E173" s="142">
        <v>10</v>
      </c>
      <c r="F173" s="142">
        <v>10</v>
      </c>
      <c r="G173" s="142">
        <v>0</v>
      </c>
    </row>
    <row r="174" spans="1:7" ht="14.5" outlineLevel="1">
      <c r="A174" s="133" t="s">
        <v>502</v>
      </c>
      <c r="B174" s="144"/>
      <c r="C174" s="144"/>
      <c r="D174" s="145"/>
      <c r="E174" s="144">
        <f>SUBTOTAL(9,E171:E173)</f>
        <v>32</v>
      </c>
      <c r="F174" s="144">
        <f>SUBTOTAL(9,F171:F173)</f>
        <v>39</v>
      </c>
      <c r="G174" s="144">
        <f>SUBTOTAL(9,G171:G173)</f>
        <v>0</v>
      </c>
    </row>
    <row r="175" spans="1:7" ht="14.5" outlineLevel="2">
      <c r="A175" s="140" t="s">
        <v>139</v>
      </c>
      <c r="B175" s="140" t="s">
        <v>76</v>
      </c>
      <c r="C175" s="140" t="s">
        <v>463</v>
      </c>
      <c r="D175" s="141" t="s">
        <v>587</v>
      </c>
      <c r="E175" s="140">
        <v>1</v>
      </c>
      <c r="F175" s="140">
        <v>1</v>
      </c>
      <c r="G175" s="140">
        <v>0</v>
      </c>
    </row>
    <row r="176" spans="1:7" ht="14.5" outlineLevel="2">
      <c r="A176" s="142" t="s">
        <v>139</v>
      </c>
      <c r="B176" s="142" t="s">
        <v>76</v>
      </c>
      <c r="C176" s="142" t="s">
        <v>465</v>
      </c>
      <c r="D176" s="143" t="s">
        <v>605</v>
      </c>
      <c r="E176" s="142">
        <v>1</v>
      </c>
      <c r="F176" s="142">
        <v>1</v>
      </c>
      <c r="G176" s="142">
        <v>0</v>
      </c>
    </row>
    <row r="177" spans="1:7" ht="14.5" outlineLevel="2">
      <c r="A177" s="142" t="s">
        <v>139</v>
      </c>
      <c r="B177" s="142" t="s">
        <v>76</v>
      </c>
      <c r="C177" s="142" t="s">
        <v>465</v>
      </c>
      <c r="D177" s="143" t="s">
        <v>391</v>
      </c>
      <c r="E177" s="142">
        <v>2</v>
      </c>
      <c r="F177" s="142">
        <v>2</v>
      </c>
      <c r="G177" s="142">
        <v>1</v>
      </c>
    </row>
    <row r="178" spans="1:7" ht="14.5" outlineLevel="1">
      <c r="A178" s="133" t="s">
        <v>503</v>
      </c>
      <c r="B178" s="144"/>
      <c r="C178" s="144"/>
      <c r="D178" s="145"/>
      <c r="E178" s="144">
        <f>SUBTOTAL(9,E175:E177)</f>
        <v>4</v>
      </c>
      <c r="F178" s="144">
        <f>SUBTOTAL(9,F175:F177)</f>
        <v>4</v>
      </c>
      <c r="G178" s="144">
        <f>SUBTOTAL(9,G175:G177)</f>
        <v>1</v>
      </c>
    </row>
    <row r="179" spans="1:7" ht="14.5" outlineLevel="2">
      <c r="A179" s="140" t="s">
        <v>140</v>
      </c>
      <c r="B179" s="140" t="s">
        <v>77</v>
      </c>
      <c r="C179" s="140" t="s">
        <v>465</v>
      </c>
      <c r="D179" s="141" t="s">
        <v>607</v>
      </c>
      <c r="E179" s="140">
        <v>17</v>
      </c>
      <c r="F179" s="140">
        <v>27</v>
      </c>
      <c r="G179" s="140">
        <v>1</v>
      </c>
    </row>
    <row r="180" spans="1:7" ht="14.5" outlineLevel="1">
      <c r="A180" s="133" t="s">
        <v>504</v>
      </c>
      <c r="B180" s="144"/>
      <c r="C180" s="144"/>
      <c r="D180" s="145"/>
      <c r="E180" s="144">
        <f>SUBTOTAL(9,E179:E179)</f>
        <v>17</v>
      </c>
      <c r="F180" s="144">
        <f>SUBTOTAL(9,F179:F179)</f>
        <v>27</v>
      </c>
      <c r="G180" s="144">
        <f>SUBTOTAL(9,G179:G179)</f>
        <v>1</v>
      </c>
    </row>
    <row r="181" spans="1:7" ht="14.5" outlineLevel="2">
      <c r="A181" s="140" t="s">
        <v>98</v>
      </c>
      <c r="B181" s="140" t="s">
        <v>78</v>
      </c>
      <c r="C181" s="140" t="s">
        <v>463</v>
      </c>
      <c r="D181" s="141" t="s">
        <v>587</v>
      </c>
      <c r="E181" s="140">
        <v>9</v>
      </c>
      <c r="F181" s="140">
        <v>15</v>
      </c>
      <c r="G181" s="140">
        <v>0</v>
      </c>
    </row>
    <row r="182" spans="1:7" ht="14.5" outlineLevel="2">
      <c r="A182" s="142" t="s">
        <v>98</v>
      </c>
      <c r="B182" s="142" t="s">
        <v>78</v>
      </c>
      <c r="C182" s="142" t="s">
        <v>465</v>
      </c>
      <c r="D182" s="143" t="s">
        <v>367</v>
      </c>
      <c r="E182" s="142">
        <v>12</v>
      </c>
      <c r="F182" s="142">
        <v>14</v>
      </c>
      <c r="G182" s="142">
        <v>0</v>
      </c>
    </row>
    <row r="183" spans="1:7" ht="14.5" outlineLevel="1">
      <c r="A183" s="133" t="s">
        <v>505</v>
      </c>
      <c r="B183" s="144"/>
      <c r="C183" s="144"/>
      <c r="D183" s="145"/>
      <c r="E183" s="144">
        <f>SUBTOTAL(9,E181:E182)</f>
        <v>21</v>
      </c>
      <c r="F183" s="144">
        <f>SUBTOTAL(9,F181:F182)</f>
        <v>29</v>
      </c>
      <c r="G183" s="144">
        <f>SUBTOTAL(9,G181:G182)</f>
        <v>0</v>
      </c>
    </row>
    <row r="184" spans="1:7" ht="14.5" outlineLevel="2">
      <c r="A184" s="140" t="s">
        <v>102</v>
      </c>
      <c r="B184" s="140" t="s">
        <v>79</v>
      </c>
      <c r="C184" s="140" t="s">
        <v>463</v>
      </c>
      <c r="D184" s="141" t="s">
        <v>587</v>
      </c>
      <c r="E184" s="140">
        <v>1</v>
      </c>
      <c r="F184" s="140">
        <v>1</v>
      </c>
      <c r="G184" s="140">
        <v>0</v>
      </c>
    </row>
    <row r="185" spans="1:7" ht="14.5" outlineLevel="2">
      <c r="A185" s="142" t="s">
        <v>102</v>
      </c>
      <c r="B185" s="142" t="s">
        <v>79</v>
      </c>
      <c r="C185" s="142" t="s">
        <v>465</v>
      </c>
      <c r="D185" s="143" t="s">
        <v>605</v>
      </c>
      <c r="E185" s="142">
        <v>1</v>
      </c>
      <c r="F185" s="142">
        <v>3</v>
      </c>
      <c r="G185" s="142">
        <v>0</v>
      </c>
    </row>
    <row r="186" spans="1:7" ht="14.5" outlineLevel="2">
      <c r="A186" s="142" t="s">
        <v>102</v>
      </c>
      <c r="B186" s="142" t="s">
        <v>79</v>
      </c>
      <c r="C186" s="142" t="s">
        <v>465</v>
      </c>
      <c r="D186" s="143" t="s">
        <v>454</v>
      </c>
      <c r="E186" s="142">
        <v>2</v>
      </c>
      <c r="F186" s="142">
        <v>2</v>
      </c>
      <c r="G186" s="142">
        <v>0</v>
      </c>
    </row>
    <row r="187" spans="1:7" ht="14.5" outlineLevel="2">
      <c r="A187" s="142" t="s">
        <v>102</v>
      </c>
      <c r="B187" s="142" t="s">
        <v>79</v>
      </c>
      <c r="C187" s="142" t="s">
        <v>465</v>
      </c>
      <c r="D187" s="143" t="s">
        <v>381</v>
      </c>
      <c r="E187" s="142">
        <v>2</v>
      </c>
      <c r="F187" s="142">
        <v>2</v>
      </c>
      <c r="G187" s="142">
        <v>0</v>
      </c>
    </row>
    <row r="188" spans="1:7" ht="14.5" outlineLevel="2">
      <c r="A188" s="142" t="s">
        <v>102</v>
      </c>
      <c r="B188" s="142" t="s">
        <v>79</v>
      </c>
      <c r="C188" s="142" t="s">
        <v>465</v>
      </c>
      <c r="D188" s="143" t="s">
        <v>385</v>
      </c>
      <c r="E188" s="142">
        <v>5</v>
      </c>
      <c r="F188" s="142">
        <v>6</v>
      </c>
      <c r="G188" s="142">
        <v>0</v>
      </c>
    </row>
    <row r="189" spans="1:7" ht="14.5" outlineLevel="2">
      <c r="A189" s="142" t="s">
        <v>102</v>
      </c>
      <c r="B189" s="142" t="s">
        <v>79</v>
      </c>
      <c r="C189" s="142" t="s">
        <v>469</v>
      </c>
      <c r="D189" s="143" t="s">
        <v>594</v>
      </c>
      <c r="E189" s="142">
        <v>6</v>
      </c>
      <c r="F189" s="142">
        <v>11</v>
      </c>
      <c r="G189" s="142">
        <v>0</v>
      </c>
    </row>
    <row r="190" spans="1:7" ht="14.5" outlineLevel="1">
      <c r="A190" s="133" t="s">
        <v>506</v>
      </c>
      <c r="B190" s="144"/>
      <c r="C190" s="144"/>
      <c r="D190" s="145"/>
      <c r="E190" s="144">
        <f>SUBTOTAL(9,E184:E189)</f>
        <v>17</v>
      </c>
      <c r="F190" s="144">
        <f>SUBTOTAL(9,F184:F189)</f>
        <v>25</v>
      </c>
      <c r="G190" s="144">
        <f>SUBTOTAL(9,G184:G189)</f>
        <v>0</v>
      </c>
    </row>
    <row r="191" spans="1:7" ht="14.5" outlineLevel="2">
      <c r="A191" s="140" t="s">
        <v>103</v>
      </c>
      <c r="B191" s="140" t="s">
        <v>80</v>
      </c>
      <c r="C191" s="140" t="s">
        <v>463</v>
      </c>
      <c r="D191" s="141" t="s">
        <v>587</v>
      </c>
      <c r="E191" s="140">
        <v>2</v>
      </c>
      <c r="F191" s="140">
        <v>2</v>
      </c>
      <c r="G191" s="140">
        <v>0</v>
      </c>
    </row>
    <row r="192" spans="1:7" ht="14.5" outlineLevel="2">
      <c r="A192" s="142" t="s">
        <v>103</v>
      </c>
      <c r="B192" s="142" t="s">
        <v>80</v>
      </c>
      <c r="C192" s="142" t="s">
        <v>465</v>
      </c>
      <c r="D192" s="143" t="s">
        <v>608</v>
      </c>
      <c r="E192" s="142">
        <v>5</v>
      </c>
      <c r="F192" s="142">
        <v>5</v>
      </c>
      <c r="G192" s="142">
        <v>0</v>
      </c>
    </row>
    <row r="193" spans="1:7" ht="14.5" outlineLevel="2">
      <c r="A193" s="142" t="s">
        <v>103</v>
      </c>
      <c r="B193" s="142" t="s">
        <v>80</v>
      </c>
      <c r="C193" s="142" t="s">
        <v>465</v>
      </c>
      <c r="D193" s="143" t="s">
        <v>396</v>
      </c>
      <c r="E193" s="142">
        <v>1</v>
      </c>
      <c r="F193" s="142">
        <v>1</v>
      </c>
      <c r="G193" s="142">
        <v>0</v>
      </c>
    </row>
    <row r="194" spans="1:7" ht="14.5" outlineLevel="1">
      <c r="A194" s="133" t="s">
        <v>507</v>
      </c>
      <c r="B194" s="144"/>
      <c r="C194" s="144"/>
      <c r="D194" s="145"/>
      <c r="E194" s="144">
        <f>SUBTOTAL(9,E191:E193)</f>
        <v>8</v>
      </c>
      <c r="F194" s="144">
        <f>SUBTOTAL(9,F191:F193)</f>
        <v>8</v>
      </c>
      <c r="G194" s="144">
        <f>SUBTOTAL(9,G191:G193)</f>
        <v>0</v>
      </c>
    </row>
    <row r="195" spans="1:7" ht="14.5" outlineLevel="2">
      <c r="A195" s="140" t="s">
        <v>123</v>
      </c>
      <c r="B195" s="140" t="s">
        <v>81</v>
      </c>
      <c r="C195" s="140" t="s">
        <v>463</v>
      </c>
      <c r="D195" s="141" t="s">
        <v>587</v>
      </c>
      <c r="E195" s="140">
        <v>5</v>
      </c>
      <c r="F195" s="140">
        <v>8</v>
      </c>
      <c r="G195" s="140">
        <v>0</v>
      </c>
    </row>
    <row r="196" spans="1:7" ht="14.5" outlineLevel="2">
      <c r="A196" s="142" t="s">
        <v>123</v>
      </c>
      <c r="B196" s="142" t="s">
        <v>81</v>
      </c>
      <c r="C196" s="142" t="s">
        <v>465</v>
      </c>
      <c r="D196" s="143" t="s">
        <v>607</v>
      </c>
      <c r="E196" s="142">
        <v>8</v>
      </c>
      <c r="F196" s="142">
        <v>15</v>
      </c>
      <c r="G196" s="142">
        <v>0</v>
      </c>
    </row>
    <row r="197" spans="1:7" ht="14.5" outlineLevel="2">
      <c r="A197" s="142" t="s">
        <v>123</v>
      </c>
      <c r="B197" s="142" t="s">
        <v>81</v>
      </c>
      <c r="C197" s="142" t="s">
        <v>465</v>
      </c>
      <c r="D197" s="143" t="s">
        <v>371</v>
      </c>
      <c r="E197" s="142">
        <v>9</v>
      </c>
      <c r="F197" s="142">
        <v>12</v>
      </c>
      <c r="G197" s="142">
        <v>1</v>
      </c>
    </row>
    <row r="198" spans="1:7" ht="14.5" outlineLevel="2">
      <c r="A198" s="142" t="s">
        <v>123</v>
      </c>
      <c r="B198" s="142" t="s">
        <v>81</v>
      </c>
      <c r="C198" s="142" t="s">
        <v>465</v>
      </c>
      <c r="D198" s="143" t="s">
        <v>365</v>
      </c>
      <c r="E198" s="142">
        <v>4</v>
      </c>
      <c r="F198" s="142">
        <v>5</v>
      </c>
      <c r="G198" s="142">
        <v>0</v>
      </c>
    </row>
    <row r="199" spans="1:7" ht="14.5" outlineLevel="2">
      <c r="A199" s="142" t="s">
        <v>123</v>
      </c>
      <c r="B199" s="142" t="s">
        <v>81</v>
      </c>
      <c r="C199" s="142" t="s">
        <v>464</v>
      </c>
      <c r="D199" s="143" t="s">
        <v>359</v>
      </c>
      <c r="E199" s="142">
        <v>14</v>
      </c>
      <c r="F199" s="142">
        <v>25</v>
      </c>
      <c r="G199" s="142">
        <v>0</v>
      </c>
    </row>
    <row r="200" spans="1:7" ht="14.5" outlineLevel="2">
      <c r="A200" s="142" t="s">
        <v>123</v>
      </c>
      <c r="B200" s="142" t="s">
        <v>81</v>
      </c>
      <c r="C200" s="142" t="s">
        <v>469</v>
      </c>
      <c r="D200" s="143" t="s">
        <v>591</v>
      </c>
      <c r="E200" s="142">
        <v>10</v>
      </c>
      <c r="F200" s="142">
        <v>19</v>
      </c>
      <c r="G200" s="142">
        <v>0</v>
      </c>
    </row>
    <row r="201" spans="1:7" ht="14.5" outlineLevel="1">
      <c r="A201" s="133" t="s">
        <v>508</v>
      </c>
      <c r="B201" s="144"/>
      <c r="C201" s="144"/>
      <c r="D201" s="145"/>
      <c r="E201" s="144">
        <f>SUBTOTAL(9,E195:E200)</f>
        <v>50</v>
      </c>
      <c r="F201" s="144">
        <f>SUBTOTAL(9,F195:F200)</f>
        <v>84</v>
      </c>
      <c r="G201" s="144">
        <f>SUBTOTAL(9,G195:G200)</f>
        <v>1</v>
      </c>
    </row>
    <row r="202" spans="1:7" ht="14.5" outlineLevel="2">
      <c r="A202" s="140" t="s">
        <v>101</v>
      </c>
      <c r="B202" s="140" t="s">
        <v>82</v>
      </c>
      <c r="C202" s="140" t="s">
        <v>463</v>
      </c>
      <c r="D202" s="141" t="s">
        <v>587</v>
      </c>
      <c r="E202" s="140">
        <v>24</v>
      </c>
      <c r="F202" s="140">
        <v>33</v>
      </c>
      <c r="G202" s="140">
        <v>0</v>
      </c>
    </row>
    <row r="203" spans="1:7" ht="14.5" outlineLevel="2">
      <c r="A203" s="142" t="s">
        <v>101</v>
      </c>
      <c r="B203" s="142" t="s">
        <v>82</v>
      </c>
      <c r="C203" s="142" t="s">
        <v>465</v>
      </c>
      <c r="D203" s="143" t="s">
        <v>378</v>
      </c>
      <c r="E203" s="142">
        <v>5</v>
      </c>
      <c r="F203" s="142">
        <v>8</v>
      </c>
      <c r="G203" s="142">
        <v>0</v>
      </c>
    </row>
    <row r="204" spans="1:7" ht="14.5" outlineLevel="2">
      <c r="A204" s="142" t="s">
        <v>101</v>
      </c>
      <c r="B204" s="142" t="s">
        <v>82</v>
      </c>
      <c r="C204" s="142" t="s">
        <v>465</v>
      </c>
      <c r="D204" s="143" t="s">
        <v>390</v>
      </c>
      <c r="E204" s="142">
        <v>1</v>
      </c>
      <c r="F204" s="142">
        <v>0</v>
      </c>
      <c r="G204" s="142">
        <v>2</v>
      </c>
    </row>
    <row r="205" spans="1:7" ht="14.5" outlineLevel="2">
      <c r="A205" s="142" t="s">
        <v>101</v>
      </c>
      <c r="B205" s="142" t="s">
        <v>82</v>
      </c>
      <c r="C205" s="142" t="s">
        <v>465</v>
      </c>
      <c r="D205" s="143" t="s">
        <v>368</v>
      </c>
      <c r="E205" s="142">
        <v>2</v>
      </c>
      <c r="F205" s="142">
        <v>6</v>
      </c>
      <c r="G205" s="142">
        <v>0</v>
      </c>
    </row>
    <row r="206" spans="1:7" ht="14.5" outlineLevel="2">
      <c r="A206" s="142" t="s">
        <v>101</v>
      </c>
      <c r="B206" s="142" t="s">
        <v>82</v>
      </c>
      <c r="C206" s="142" t="s">
        <v>465</v>
      </c>
      <c r="D206" s="143" t="s">
        <v>391</v>
      </c>
      <c r="E206" s="142">
        <v>6</v>
      </c>
      <c r="F206" s="142">
        <v>12</v>
      </c>
      <c r="G206" s="142">
        <v>0</v>
      </c>
    </row>
    <row r="207" spans="1:7" ht="14.5" outlineLevel="2">
      <c r="A207" s="142" t="s">
        <v>101</v>
      </c>
      <c r="B207" s="142" t="s">
        <v>82</v>
      </c>
      <c r="C207" s="142" t="s">
        <v>465</v>
      </c>
      <c r="D207" s="143" t="s">
        <v>609</v>
      </c>
      <c r="E207" s="142">
        <v>8</v>
      </c>
      <c r="F207" s="142">
        <v>12</v>
      </c>
      <c r="G207" s="142">
        <v>2</v>
      </c>
    </row>
    <row r="208" spans="1:7" ht="14.5" outlineLevel="1">
      <c r="A208" s="133" t="s">
        <v>509</v>
      </c>
      <c r="B208" s="144"/>
      <c r="C208" s="144"/>
      <c r="D208" s="145"/>
      <c r="E208" s="144">
        <f>SUBTOTAL(9,E202:E207)</f>
        <v>46</v>
      </c>
      <c r="F208" s="144">
        <f>SUBTOTAL(9,F202:F207)</f>
        <v>71</v>
      </c>
      <c r="G208" s="144">
        <f>SUBTOTAL(9,G202:G207)</f>
        <v>4</v>
      </c>
    </row>
    <row r="209" spans="1:7" ht="14.5" outlineLevel="2">
      <c r="A209" s="140" t="s">
        <v>143</v>
      </c>
      <c r="B209" s="140" t="s">
        <v>83</v>
      </c>
      <c r="C209" s="140" t="s">
        <v>463</v>
      </c>
      <c r="D209" s="141" t="s">
        <v>587</v>
      </c>
      <c r="E209" s="140">
        <v>5</v>
      </c>
      <c r="F209" s="140">
        <v>6</v>
      </c>
      <c r="G209" s="140">
        <v>0</v>
      </c>
    </row>
    <row r="210" spans="1:7" ht="14.5" outlineLevel="2">
      <c r="A210" s="142" t="s">
        <v>143</v>
      </c>
      <c r="B210" s="142" t="s">
        <v>83</v>
      </c>
      <c r="C210" s="142" t="s">
        <v>465</v>
      </c>
      <c r="D210" s="143" t="s">
        <v>398</v>
      </c>
      <c r="E210" s="142">
        <v>2</v>
      </c>
      <c r="F210" s="142">
        <v>3</v>
      </c>
      <c r="G210" s="142">
        <v>0</v>
      </c>
    </row>
    <row r="211" spans="1:7" ht="14.5" outlineLevel="2">
      <c r="A211" s="142" t="s">
        <v>143</v>
      </c>
      <c r="B211" s="142" t="s">
        <v>83</v>
      </c>
      <c r="C211" s="142" t="s">
        <v>465</v>
      </c>
      <c r="D211" s="143" t="s">
        <v>393</v>
      </c>
      <c r="E211" s="142">
        <v>3</v>
      </c>
      <c r="F211" s="142">
        <v>3</v>
      </c>
      <c r="G211" s="142">
        <v>0</v>
      </c>
    </row>
    <row r="212" spans="1:7" ht="14.5" outlineLevel="2">
      <c r="A212" s="142" t="s">
        <v>143</v>
      </c>
      <c r="B212" s="142" t="s">
        <v>83</v>
      </c>
      <c r="C212" s="142" t="s">
        <v>465</v>
      </c>
      <c r="D212" s="143" t="s">
        <v>375</v>
      </c>
      <c r="E212" s="142">
        <v>2</v>
      </c>
      <c r="F212" s="142">
        <v>2</v>
      </c>
      <c r="G212" s="142">
        <v>0</v>
      </c>
    </row>
    <row r="213" spans="1:7" ht="14.5" outlineLevel="1">
      <c r="A213" s="133" t="s">
        <v>510</v>
      </c>
      <c r="B213" s="144"/>
      <c r="C213" s="144"/>
      <c r="D213" s="145"/>
      <c r="E213" s="144">
        <f>SUBTOTAL(9,E209:E212)</f>
        <v>12</v>
      </c>
      <c r="F213" s="144">
        <f>SUBTOTAL(9,F209:F212)</f>
        <v>14</v>
      </c>
      <c r="G213" s="144">
        <f>SUBTOTAL(9,G209:G212)</f>
        <v>0</v>
      </c>
    </row>
    <row r="214" spans="1:7" ht="14.5" outlineLevel="2">
      <c r="A214" s="140" t="s">
        <v>145</v>
      </c>
      <c r="B214" s="140" t="s">
        <v>84</v>
      </c>
      <c r="C214" s="140" t="s">
        <v>463</v>
      </c>
      <c r="D214" s="141" t="s">
        <v>587</v>
      </c>
      <c r="E214" s="140">
        <v>10</v>
      </c>
      <c r="F214" s="140">
        <v>11</v>
      </c>
      <c r="G214" s="140">
        <v>0</v>
      </c>
    </row>
    <row r="215" spans="1:7" ht="14.5" outlineLevel="2">
      <c r="A215" s="142" t="s">
        <v>145</v>
      </c>
      <c r="B215" s="142" t="s">
        <v>84</v>
      </c>
      <c r="C215" s="142" t="s">
        <v>465</v>
      </c>
      <c r="D215" s="143" t="s">
        <v>589</v>
      </c>
      <c r="E215" s="142">
        <v>4</v>
      </c>
      <c r="F215" s="142">
        <v>4</v>
      </c>
      <c r="G215" s="142">
        <v>0</v>
      </c>
    </row>
    <row r="216" spans="1:7" ht="14.5" outlineLevel="2">
      <c r="A216" s="142" t="s">
        <v>145</v>
      </c>
      <c r="B216" s="142" t="s">
        <v>84</v>
      </c>
      <c r="C216" s="142" t="s">
        <v>465</v>
      </c>
      <c r="D216" s="143" t="s">
        <v>389</v>
      </c>
      <c r="E216" s="142">
        <v>1</v>
      </c>
      <c r="F216" s="142">
        <v>1</v>
      </c>
      <c r="G216" s="142">
        <v>0</v>
      </c>
    </row>
    <row r="217" spans="1:7" ht="14.5" outlineLevel="1">
      <c r="A217" s="133" t="s">
        <v>511</v>
      </c>
      <c r="B217" s="144"/>
      <c r="C217" s="144"/>
      <c r="D217" s="145"/>
      <c r="E217" s="144">
        <f>SUBTOTAL(9,E214:E216)</f>
        <v>15</v>
      </c>
      <c r="F217" s="144">
        <f>SUBTOTAL(9,F214:F216)</f>
        <v>16</v>
      </c>
      <c r="G217" s="144">
        <f>SUBTOTAL(9,G214:G216)</f>
        <v>0</v>
      </c>
    </row>
    <row r="218" spans="1:7" ht="14.5" outlineLevel="2">
      <c r="A218" s="140" t="s">
        <v>120</v>
      </c>
      <c r="B218" s="140" t="s">
        <v>93</v>
      </c>
      <c r="C218" s="140" t="s">
        <v>463</v>
      </c>
      <c r="D218" s="141" t="s">
        <v>587</v>
      </c>
      <c r="E218" s="140">
        <v>1</v>
      </c>
      <c r="F218" s="140">
        <v>1</v>
      </c>
      <c r="G218" s="140">
        <v>0</v>
      </c>
    </row>
    <row r="219" spans="1:7" ht="14.5" outlineLevel="2">
      <c r="A219" s="142" t="s">
        <v>120</v>
      </c>
      <c r="B219" s="142" t="s">
        <v>93</v>
      </c>
      <c r="C219" s="142" t="s">
        <v>465</v>
      </c>
      <c r="D219" s="143" t="s">
        <v>599</v>
      </c>
      <c r="E219" s="142">
        <v>1</v>
      </c>
      <c r="F219" s="142">
        <v>1</v>
      </c>
      <c r="G219" s="142">
        <v>0</v>
      </c>
    </row>
    <row r="220" spans="1:7" ht="14.5" outlineLevel="2">
      <c r="A220" s="142" t="s">
        <v>120</v>
      </c>
      <c r="B220" s="142" t="s">
        <v>93</v>
      </c>
      <c r="C220" s="142" t="s">
        <v>469</v>
      </c>
      <c r="D220" s="143" t="s">
        <v>598</v>
      </c>
      <c r="E220" s="142">
        <v>5</v>
      </c>
      <c r="F220" s="142">
        <v>13</v>
      </c>
      <c r="G220" s="142">
        <v>0</v>
      </c>
    </row>
    <row r="221" spans="1:7" ht="14.5" outlineLevel="1">
      <c r="A221" s="133" t="s">
        <v>512</v>
      </c>
      <c r="B221" s="144"/>
      <c r="C221" s="144"/>
      <c r="D221" s="145"/>
      <c r="E221" s="144">
        <f>SUBTOTAL(9,E218:E220)</f>
        <v>7</v>
      </c>
      <c r="F221" s="144">
        <f>SUBTOTAL(9,F218:F220)</f>
        <v>15</v>
      </c>
      <c r="G221" s="144">
        <f>SUBTOTAL(9,G218:G220)</f>
        <v>0</v>
      </c>
    </row>
    <row r="222" spans="1:7" ht="14.5" outlineLevel="2">
      <c r="A222" s="140" t="s">
        <v>115</v>
      </c>
      <c r="B222" s="140" t="s">
        <v>85</v>
      </c>
      <c r="C222" s="140" t="s">
        <v>463</v>
      </c>
      <c r="D222" s="141" t="s">
        <v>587</v>
      </c>
      <c r="E222" s="140">
        <v>8</v>
      </c>
      <c r="F222" s="140">
        <v>8</v>
      </c>
      <c r="G222" s="140">
        <v>0</v>
      </c>
    </row>
    <row r="223" spans="1:7" ht="14.5" outlineLevel="2">
      <c r="A223" s="142" t="s">
        <v>115</v>
      </c>
      <c r="B223" s="142" t="s">
        <v>85</v>
      </c>
      <c r="C223" s="142" t="s">
        <v>465</v>
      </c>
      <c r="D223" s="143" t="s">
        <v>363</v>
      </c>
      <c r="E223" s="142">
        <v>16</v>
      </c>
      <c r="F223" s="142">
        <v>29</v>
      </c>
      <c r="G223" s="142">
        <v>0</v>
      </c>
    </row>
    <row r="224" spans="1:7" ht="14.5" outlineLevel="2">
      <c r="A224" s="142" t="s">
        <v>115</v>
      </c>
      <c r="B224" s="142" t="s">
        <v>85</v>
      </c>
      <c r="C224" s="142" t="s">
        <v>465</v>
      </c>
      <c r="D224" s="143" t="s">
        <v>375</v>
      </c>
      <c r="E224" s="142">
        <v>1</v>
      </c>
      <c r="F224" s="142">
        <v>1</v>
      </c>
      <c r="G224" s="142">
        <v>0</v>
      </c>
    </row>
    <row r="225" spans="1:7" ht="14.5" outlineLevel="2">
      <c r="A225" s="142" t="s">
        <v>115</v>
      </c>
      <c r="B225" s="142" t="s">
        <v>85</v>
      </c>
      <c r="C225" s="142" t="s">
        <v>465</v>
      </c>
      <c r="D225" s="143" t="s">
        <v>387</v>
      </c>
      <c r="E225" s="142">
        <v>1</v>
      </c>
      <c r="F225" s="142">
        <v>1</v>
      </c>
      <c r="G225" s="142">
        <v>0</v>
      </c>
    </row>
    <row r="226" spans="1:7" ht="14.5" outlineLevel="1">
      <c r="A226" s="133" t="s">
        <v>513</v>
      </c>
      <c r="B226" s="144"/>
      <c r="C226" s="144"/>
      <c r="D226" s="145"/>
      <c r="E226" s="144">
        <f>SUBTOTAL(9,E222:E225)</f>
        <v>26</v>
      </c>
      <c r="F226" s="144">
        <f>SUBTOTAL(9,F222:F225)</f>
        <v>39</v>
      </c>
      <c r="G226" s="144">
        <f>SUBTOTAL(9,G222:G225)</f>
        <v>0</v>
      </c>
    </row>
    <row r="227" spans="1:7" ht="14.5" outlineLevel="2">
      <c r="A227" s="140" t="s">
        <v>142</v>
      </c>
      <c r="B227" s="140" t="s">
        <v>86</v>
      </c>
      <c r="C227" s="140" t="s">
        <v>463</v>
      </c>
      <c r="D227" s="141" t="s">
        <v>587</v>
      </c>
      <c r="E227" s="140">
        <v>40</v>
      </c>
      <c r="F227" s="140">
        <v>50</v>
      </c>
      <c r="G227" s="140">
        <v>1</v>
      </c>
    </row>
    <row r="228" spans="1:7" ht="14.5" outlineLevel="2">
      <c r="A228" s="142" t="s">
        <v>142</v>
      </c>
      <c r="B228" s="142" t="s">
        <v>86</v>
      </c>
      <c r="C228" s="142" t="s">
        <v>465</v>
      </c>
      <c r="D228" s="143" t="s">
        <v>392</v>
      </c>
      <c r="E228" s="142">
        <v>4</v>
      </c>
      <c r="F228" s="142">
        <v>10</v>
      </c>
      <c r="G228" s="142">
        <v>0</v>
      </c>
    </row>
    <row r="229" spans="1:7" ht="14.5" outlineLevel="2">
      <c r="A229" s="142" t="s">
        <v>142</v>
      </c>
      <c r="B229" s="142" t="s">
        <v>86</v>
      </c>
      <c r="C229" s="142" t="s">
        <v>465</v>
      </c>
      <c r="D229" s="143" t="s">
        <v>589</v>
      </c>
      <c r="E229" s="142">
        <v>6</v>
      </c>
      <c r="F229" s="142">
        <v>13</v>
      </c>
      <c r="G229" s="142">
        <v>0</v>
      </c>
    </row>
    <row r="230" spans="1:7" ht="14.5" outlineLevel="2">
      <c r="A230" s="142" t="s">
        <v>142</v>
      </c>
      <c r="B230" s="142" t="s">
        <v>86</v>
      </c>
      <c r="C230" s="142" t="s">
        <v>465</v>
      </c>
      <c r="D230" s="143" t="s">
        <v>397</v>
      </c>
      <c r="E230" s="142">
        <v>1</v>
      </c>
      <c r="F230" s="142">
        <v>1</v>
      </c>
      <c r="G230" s="142">
        <v>0</v>
      </c>
    </row>
    <row r="231" spans="1:7" ht="14.5" outlineLevel="2">
      <c r="A231" s="142" t="s">
        <v>142</v>
      </c>
      <c r="B231" s="142" t="s">
        <v>86</v>
      </c>
      <c r="C231" s="142" t="s">
        <v>465</v>
      </c>
      <c r="D231" s="143" t="s">
        <v>394</v>
      </c>
      <c r="E231" s="142">
        <v>1</v>
      </c>
      <c r="F231" s="142">
        <v>0</v>
      </c>
      <c r="G231" s="142">
        <v>1</v>
      </c>
    </row>
    <row r="232" spans="1:7" ht="14.5" outlineLevel="2">
      <c r="A232" s="142" t="s">
        <v>142</v>
      </c>
      <c r="B232" s="142" t="s">
        <v>86</v>
      </c>
      <c r="C232" s="142" t="s">
        <v>465</v>
      </c>
      <c r="D232" s="143" t="s">
        <v>372</v>
      </c>
      <c r="E232" s="142">
        <v>2</v>
      </c>
      <c r="F232" s="142">
        <v>4</v>
      </c>
      <c r="G232" s="142">
        <v>0</v>
      </c>
    </row>
    <row r="233" spans="1:7" ht="14.5" outlineLevel="2">
      <c r="A233" s="142" t="s">
        <v>142</v>
      </c>
      <c r="B233" s="142" t="s">
        <v>86</v>
      </c>
      <c r="C233" s="142" t="s">
        <v>465</v>
      </c>
      <c r="D233" s="143" t="s">
        <v>382</v>
      </c>
      <c r="E233" s="142">
        <v>7</v>
      </c>
      <c r="F233" s="142">
        <v>6</v>
      </c>
      <c r="G233" s="142">
        <v>1</v>
      </c>
    </row>
    <row r="234" spans="1:7" ht="14.5" outlineLevel="2">
      <c r="A234" s="142" t="s">
        <v>142</v>
      </c>
      <c r="B234" s="142" t="s">
        <v>86</v>
      </c>
      <c r="C234" s="142" t="s">
        <v>465</v>
      </c>
      <c r="D234" s="143" t="s">
        <v>377</v>
      </c>
      <c r="E234" s="142">
        <v>5</v>
      </c>
      <c r="F234" s="142">
        <v>5</v>
      </c>
      <c r="G234" s="142">
        <v>0</v>
      </c>
    </row>
    <row r="235" spans="1:7" ht="14.5" outlineLevel="1">
      <c r="A235" s="133" t="s">
        <v>514</v>
      </c>
      <c r="B235" s="144"/>
      <c r="C235" s="144"/>
      <c r="D235" s="145"/>
      <c r="E235" s="144">
        <f>SUBTOTAL(9,E227:E234)</f>
        <v>66</v>
      </c>
      <c r="F235" s="144">
        <f>SUBTOTAL(9,F227:F234)</f>
        <v>89</v>
      </c>
      <c r="G235" s="144">
        <f>SUBTOTAL(9,G227:G234)</f>
        <v>3</v>
      </c>
    </row>
    <row r="236" spans="1:7" ht="14.5" outlineLevel="2">
      <c r="A236" s="140" t="s">
        <v>132</v>
      </c>
      <c r="B236" s="140" t="s">
        <v>87</v>
      </c>
      <c r="C236" s="140" t="s">
        <v>463</v>
      </c>
      <c r="D236" s="141" t="s">
        <v>587</v>
      </c>
      <c r="E236" s="140">
        <v>80</v>
      </c>
      <c r="F236" s="140">
        <v>103</v>
      </c>
      <c r="G236" s="140">
        <v>1</v>
      </c>
    </row>
    <row r="237" spans="1:7" ht="14.5" outlineLevel="2">
      <c r="A237" s="142" t="s">
        <v>132</v>
      </c>
      <c r="B237" s="142" t="s">
        <v>87</v>
      </c>
      <c r="C237" s="142" t="s">
        <v>465</v>
      </c>
      <c r="D237" s="143" t="s">
        <v>607</v>
      </c>
      <c r="E237" s="142">
        <v>5</v>
      </c>
      <c r="F237" s="142">
        <v>8</v>
      </c>
      <c r="G237" s="142">
        <v>1</v>
      </c>
    </row>
    <row r="238" spans="1:7" ht="14.5" outlineLevel="2">
      <c r="A238" s="142" t="s">
        <v>132</v>
      </c>
      <c r="B238" s="142" t="s">
        <v>87</v>
      </c>
      <c r="C238" s="142" t="s">
        <v>465</v>
      </c>
      <c r="D238" s="143" t="s">
        <v>597</v>
      </c>
      <c r="E238" s="142">
        <v>3</v>
      </c>
      <c r="F238" s="142">
        <v>3</v>
      </c>
      <c r="G238" s="142">
        <v>0</v>
      </c>
    </row>
    <row r="239" spans="1:7" ht="14.5" outlineLevel="2">
      <c r="A239" s="142" t="s">
        <v>132</v>
      </c>
      <c r="B239" s="142" t="s">
        <v>87</v>
      </c>
      <c r="C239" s="142" t="s">
        <v>465</v>
      </c>
      <c r="D239" s="143" t="s">
        <v>371</v>
      </c>
      <c r="E239" s="142">
        <v>11</v>
      </c>
      <c r="F239" s="142">
        <v>12</v>
      </c>
      <c r="G239" s="142">
        <v>0</v>
      </c>
    </row>
    <row r="240" spans="1:7" ht="14.5" outlineLevel="2">
      <c r="A240" s="142" t="s">
        <v>132</v>
      </c>
      <c r="B240" s="142" t="s">
        <v>87</v>
      </c>
      <c r="C240" s="142" t="s">
        <v>464</v>
      </c>
      <c r="D240" s="143" t="s">
        <v>359</v>
      </c>
      <c r="E240" s="142">
        <v>23</v>
      </c>
      <c r="F240" s="142">
        <v>30</v>
      </c>
      <c r="G240" s="142">
        <v>0</v>
      </c>
    </row>
    <row r="241" spans="1:7" ht="14.5" outlineLevel="2">
      <c r="A241" s="142" t="s">
        <v>132</v>
      </c>
      <c r="B241" s="142" t="s">
        <v>87</v>
      </c>
      <c r="C241" s="142" t="s">
        <v>469</v>
      </c>
      <c r="D241" s="143" t="s">
        <v>591</v>
      </c>
      <c r="E241" s="142">
        <v>17</v>
      </c>
      <c r="F241" s="142">
        <v>38</v>
      </c>
      <c r="G241" s="142">
        <v>0</v>
      </c>
    </row>
    <row r="242" spans="1:7" ht="14.5" outlineLevel="2">
      <c r="A242" s="142" t="s">
        <v>132</v>
      </c>
      <c r="B242" s="142" t="s">
        <v>87</v>
      </c>
      <c r="C242" s="142" t="s">
        <v>471</v>
      </c>
      <c r="D242" s="143" t="s">
        <v>237</v>
      </c>
      <c r="E242" s="142">
        <v>4</v>
      </c>
      <c r="F242" s="142">
        <v>6</v>
      </c>
      <c r="G242" s="142">
        <v>0</v>
      </c>
    </row>
    <row r="243" spans="1:7" ht="14.5" outlineLevel="1">
      <c r="A243" s="133" t="s">
        <v>515</v>
      </c>
      <c r="B243" s="144"/>
      <c r="C243" s="144"/>
      <c r="D243" s="145"/>
      <c r="E243" s="144">
        <f>SUBTOTAL(9,E236:E242)</f>
        <v>143</v>
      </c>
      <c r="F243" s="144">
        <f>SUBTOTAL(9,F236:F242)</f>
        <v>200</v>
      </c>
      <c r="G243" s="144">
        <f>SUBTOTAL(9,G236:G242)</f>
        <v>2</v>
      </c>
    </row>
    <row r="244" spans="1:7" ht="14.5" outlineLevel="2">
      <c r="A244" s="140" t="s">
        <v>147</v>
      </c>
      <c r="B244" s="140" t="s">
        <v>88</v>
      </c>
      <c r="C244" s="140" t="s">
        <v>463</v>
      </c>
      <c r="D244" s="141" t="s">
        <v>587</v>
      </c>
      <c r="E244" s="140">
        <v>14</v>
      </c>
      <c r="F244" s="140">
        <v>24</v>
      </c>
      <c r="G244" s="140">
        <v>0</v>
      </c>
    </row>
    <row r="245" spans="1:7" ht="14.5" outlineLevel="2">
      <c r="A245" s="142" t="s">
        <v>147</v>
      </c>
      <c r="B245" s="142" t="s">
        <v>88</v>
      </c>
      <c r="C245" s="142" t="s">
        <v>465</v>
      </c>
      <c r="D245" s="143" t="s">
        <v>363</v>
      </c>
      <c r="E245" s="142">
        <v>6</v>
      </c>
      <c r="F245" s="142">
        <v>8</v>
      </c>
      <c r="G245" s="142">
        <v>0</v>
      </c>
    </row>
    <row r="246" spans="1:7" ht="14.5" outlineLevel="2">
      <c r="A246" s="142" t="s">
        <v>147</v>
      </c>
      <c r="B246" s="142" t="s">
        <v>88</v>
      </c>
      <c r="C246" s="142" t="s">
        <v>465</v>
      </c>
      <c r="D246" s="143" t="s">
        <v>398</v>
      </c>
      <c r="E246" s="142">
        <v>2</v>
      </c>
      <c r="F246" s="142">
        <v>4</v>
      </c>
      <c r="G246" s="142">
        <v>0</v>
      </c>
    </row>
    <row r="247" spans="1:7" ht="14.5" outlineLevel="2">
      <c r="A247" s="142" t="s">
        <v>147</v>
      </c>
      <c r="B247" s="142" t="s">
        <v>88</v>
      </c>
      <c r="C247" s="142" t="s">
        <v>465</v>
      </c>
      <c r="D247" s="143" t="s">
        <v>393</v>
      </c>
      <c r="E247" s="142">
        <v>3</v>
      </c>
      <c r="F247" s="142">
        <v>3</v>
      </c>
      <c r="G247" s="142">
        <v>0</v>
      </c>
    </row>
    <row r="248" spans="1:7" ht="14.5" outlineLevel="2">
      <c r="A248" s="142" t="s">
        <v>147</v>
      </c>
      <c r="B248" s="142" t="s">
        <v>88</v>
      </c>
      <c r="C248" s="142" t="s">
        <v>465</v>
      </c>
      <c r="D248" s="143" t="s">
        <v>402</v>
      </c>
      <c r="E248" s="142">
        <v>3</v>
      </c>
      <c r="F248" s="142">
        <v>6</v>
      </c>
      <c r="G248" s="142">
        <v>0</v>
      </c>
    </row>
    <row r="249" spans="1:7" ht="14.5" outlineLevel="1">
      <c r="A249" s="133" t="s">
        <v>516</v>
      </c>
      <c r="B249" s="144"/>
      <c r="C249" s="144"/>
      <c r="D249" s="145"/>
      <c r="E249" s="144">
        <f>SUBTOTAL(9,E244:E248)</f>
        <v>28</v>
      </c>
      <c r="F249" s="144">
        <f>SUBTOTAL(9,F244:F248)</f>
        <v>45</v>
      </c>
      <c r="G249" s="144">
        <f>SUBTOTAL(9,G244:G248)</f>
        <v>0</v>
      </c>
    </row>
    <row r="250" spans="1:7" ht="14.5" outlineLevel="2">
      <c r="A250" s="140" t="s">
        <v>130</v>
      </c>
      <c r="B250" s="140" t="s">
        <v>89</v>
      </c>
      <c r="C250" s="140" t="s">
        <v>463</v>
      </c>
      <c r="D250" s="141" t="s">
        <v>587</v>
      </c>
      <c r="E250" s="140">
        <v>2</v>
      </c>
      <c r="F250" s="140">
        <v>4</v>
      </c>
      <c r="G250" s="140">
        <v>0</v>
      </c>
    </row>
    <row r="251" spans="1:7" ht="14.5" outlineLevel="2">
      <c r="A251" s="142" t="s">
        <v>130</v>
      </c>
      <c r="B251" s="142" t="s">
        <v>89</v>
      </c>
      <c r="C251" s="142" t="s">
        <v>465</v>
      </c>
      <c r="D251" s="143" t="s">
        <v>401</v>
      </c>
      <c r="E251" s="142">
        <v>1</v>
      </c>
      <c r="F251" s="142">
        <v>1</v>
      </c>
      <c r="G251" s="142">
        <v>0</v>
      </c>
    </row>
    <row r="252" spans="1:7" ht="14.5" outlineLevel="2">
      <c r="A252" s="142" t="s">
        <v>130</v>
      </c>
      <c r="B252" s="142" t="s">
        <v>89</v>
      </c>
      <c r="C252" s="142" t="s">
        <v>465</v>
      </c>
      <c r="D252" s="143" t="s">
        <v>382</v>
      </c>
      <c r="E252" s="142">
        <v>2</v>
      </c>
      <c r="F252" s="142">
        <v>3</v>
      </c>
      <c r="G252" s="142">
        <v>0</v>
      </c>
    </row>
    <row r="253" spans="1:7" ht="14.5" outlineLevel="2">
      <c r="A253" s="142" t="s">
        <v>130</v>
      </c>
      <c r="B253" s="142" t="s">
        <v>89</v>
      </c>
      <c r="C253" s="142" t="s">
        <v>465</v>
      </c>
      <c r="D253" s="143" t="s">
        <v>377</v>
      </c>
      <c r="E253" s="142">
        <v>3</v>
      </c>
      <c r="F253" s="142">
        <v>4</v>
      </c>
      <c r="G253" s="142">
        <v>0</v>
      </c>
    </row>
    <row r="254" spans="1:7" ht="14.5" outlineLevel="1">
      <c r="A254" s="133" t="s">
        <v>517</v>
      </c>
      <c r="B254" s="144"/>
      <c r="C254" s="144"/>
      <c r="D254" s="145"/>
      <c r="E254" s="144">
        <f>SUBTOTAL(9,E250:E253)</f>
        <v>8</v>
      </c>
      <c r="F254" s="144">
        <f>SUBTOTAL(9,F250:F253)</f>
        <v>12</v>
      </c>
      <c r="G254" s="144">
        <f>SUBTOTAL(9,G250:G253)</f>
        <v>0</v>
      </c>
    </row>
    <row r="255" spans="1:7" ht="14.5" outlineLevel="2">
      <c r="A255" s="140" t="s">
        <v>144</v>
      </c>
      <c r="B255" s="140" t="s">
        <v>90</v>
      </c>
      <c r="C255" s="140" t="s">
        <v>463</v>
      </c>
      <c r="D255" s="141" t="s">
        <v>587</v>
      </c>
      <c r="E255" s="140">
        <v>23</v>
      </c>
      <c r="F255" s="140">
        <v>25</v>
      </c>
      <c r="G255" s="140">
        <v>0</v>
      </c>
    </row>
    <row r="256" spans="1:7" ht="14.5" outlineLevel="2">
      <c r="A256" s="142" t="s">
        <v>144</v>
      </c>
      <c r="B256" s="142" t="s">
        <v>90</v>
      </c>
      <c r="C256" s="142" t="s">
        <v>465</v>
      </c>
      <c r="D256" s="143" t="s">
        <v>390</v>
      </c>
      <c r="E256" s="142">
        <v>1</v>
      </c>
      <c r="F256" s="142">
        <v>2</v>
      </c>
      <c r="G256" s="142">
        <v>0</v>
      </c>
    </row>
    <row r="257" spans="1:7" ht="14.5" outlineLevel="2">
      <c r="A257" s="142" t="s">
        <v>144</v>
      </c>
      <c r="B257" s="142" t="s">
        <v>90</v>
      </c>
      <c r="C257" s="142" t="s">
        <v>465</v>
      </c>
      <c r="D257" s="143" t="s">
        <v>370</v>
      </c>
      <c r="E257" s="142">
        <v>2</v>
      </c>
      <c r="F257" s="142">
        <v>2</v>
      </c>
      <c r="G257" s="142">
        <v>0</v>
      </c>
    </row>
    <row r="258" spans="1:7" ht="14.5" outlineLevel="2">
      <c r="A258" s="142" t="s">
        <v>144</v>
      </c>
      <c r="B258" s="142" t="s">
        <v>90</v>
      </c>
      <c r="C258" s="142" t="s">
        <v>465</v>
      </c>
      <c r="D258" s="143" t="s">
        <v>385</v>
      </c>
      <c r="E258" s="142">
        <v>1</v>
      </c>
      <c r="F258" s="142">
        <v>1</v>
      </c>
      <c r="G258" s="142">
        <v>0</v>
      </c>
    </row>
    <row r="259" spans="1:7" ht="14.5" outlineLevel="2">
      <c r="A259" s="142" t="s">
        <v>144</v>
      </c>
      <c r="B259" s="142" t="s">
        <v>90</v>
      </c>
      <c r="C259" s="142" t="s">
        <v>464</v>
      </c>
      <c r="D259" s="143" t="s">
        <v>457</v>
      </c>
      <c r="E259" s="142">
        <v>10</v>
      </c>
      <c r="F259" s="142">
        <v>18</v>
      </c>
      <c r="G259" s="142">
        <v>0</v>
      </c>
    </row>
    <row r="260" spans="1:7" ht="14.5" outlineLevel="2">
      <c r="A260" s="142" t="s">
        <v>144</v>
      </c>
      <c r="B260" s="142" t="s">
        <v>90</v>
      </c>
      <c r="C260" s="142" t="s">
        <v>464</v>
      </c>
      <c r="D260" s="143" t="s">
        <v>610</v>
      </c>
      <c r="E260" s="142">
        <v>6</v>
      </c>
      <c r="F260" s="142">
        <v>10</v>
      </c>
      <c r="G260" s="142">
        <v>1</v>
      </c>
    </row>
    <row r="261" spans="1:7" ht="14.5" outlineLevel="2">
      <c r="A261" s="142" t="s">
        <v>144</v>
      </c>
      <c r="B261" s="142" t="s">
        <v>90</v>
      </c>
      <c r="C261" s="142" t="s">
        <v>469</v>
      </c>
      <c r="D261" s="143" t="s">
        <v>594</v>
      </c>
      <c r="E261" s="142">
        <v>11</v>
      </c>
      <c r="F261" s="142">
        <v>22</v>
      </c>
      <c r="G261" s="142">
        <v>0</v>
      </c>
    </row>
    <row r="262" spans="1:7" ht="14.5" outlineLevel="2">
      <c r="A262" s="142" t="s">
        <v>144</v>
      </c>
      <c r="B262" s="142" t="s">
        <v>90</v>
      </c>
      <c r="C262" s="142" t="s">
        <v>471</v>
      </c>
      <c r="D262" s="143" t="s">
        <v>237</v>
      </c>
      <c r="E262" s="142">
        <v>2</v>
      </c>
      <c r="F262" s="142">
        <v>2</v>
      </c>
      <c r="G262" s="142">
        <v>1</v>
      </c>
    </row>
    <row r="263" spans="1:7" ht="14.5" outlineLevel="1">
      <c r="A263" s="133" t="s">
        <v>518</v>
      </c>
      <c r="B263" s="144"/>
      <c r="C263" s="144"/>
      <c r="D263" s="145"/>
      <c r="E263" s="144">
        <f>SUBTOTAL(9,E255:E262)</f>
        <v>56</v>
      </c>
      <c r="F263" s="144">
        <f>SUBTOTAL(9,F255:F262)</f>
        <v>82</v>
      </c>
      <c r="G263" s="144">
        <f>SUBTOTAL(9,G255:G262)</f>
        <v>2</v>
      </c>
    </row>
    <row r="264" spans="1:7" ht="14.5" outlineLevel="2">
      <c r="A264" s="140" t="s">
        <v>141</v>
      </c>
      <c r="B264" s="140" t="s">
        <v>91</v>
      </c>
      <c r="C264" s="140" t="s">
        <v>463</v>
      </c>
      <c r="D264" s="141" t="s">
        <v>587</v>
      </c>
      <c r="E264" s="140">
        <v>4</v>
      </c>
      <c r="F264" s="140">
        <v>9</v>
      </c>
      <c r="G264" s="140">
        <v>0</v>
      </c>
    </row>
    <row r="265" spans="1:7" ht="14.5" outlineLevel="2">
      <c r="A265" s="142" t="s">
        <v>141</v>
      </c>
      <c r="B265" s="142" t="s">
        <v>91</v>
      </c>
      <c r="C265" s="142" t="s">
        <v>465</v>
      </c>
      <c r="D265" s="143" t="s">
        <v>453</v>
      </c>
      <c r="E265" s="142">
        <v>3</v>
      </c>
      <c r="F265" s="142">
        <v>5</v>
      </c>
      <c r="G265" s="142">
        <v>0</v>
      </c>
    </row>
    <row r="266" spans="1:7" ht="14.5" outlineLevel="2">
      <c r="A266" s="142" t="s">
        <v>141</v>
      </c>
      <c r="B266" s="142" t="s">
        <v>91</v>
      </c>
      <c r="C266" s="142" t="s">
        <v>464</v>
      </c>
      <c r="D266" s="143" t="s">
        <v>457</v>
      </c>
      <c r="E266" s="142">
        <v>17</v>
      </c>
      <c r="F266" s="142">
        <v>29</v>
      </c>
      <c r="G266" s="142">
        <v>0</v>
      </c>
    </row>
    <row r="267" spans="1:7" ht="14.5" outlineLevel="1">
      <c r="A267" s="133" t="s">
        <v>519</v>
      </c>
      <c r="B267" s="144"/>
      <c r="C267" s="144"/>
      <c r="D267" s="145"/>
      <c r="E267" s="144">
        <f>SUBTOTAL(9,E264:E266)</f>
        <v>24</v>
      </c>
      <c r="F267" s="144">
        <f>SUBTOTAL(9,F264:F266)</f>
        <v>43</v>
      </c>
      <c r="G267" s="144">
        <f>SUBTOTAL(9,G264:G266)</f>
        <v>0</v>
      </c>
    </row>
    <row r="268" spans="1:7" ht="14.5" outlineLevel="2">
      <c r="A268" s="140" t="s">
        <v>146</v>
      </c>
      <c r="B268" s="140" t="s">
        <v>92</v>
      </c>
      <c r="C268" s="140" t="s">
        <v>463</v>
      </c>
      <c r="D268" s="141" t="s">
        <v>587</v>
      </c>
      <c r="E268" s="140">
        <v>41</v>
      </c>
      <c r="F268" s="140">
        <v>52</v>
      </c>
      <c r="G268" s="140">
        <v>0</v>
      </c>
    </row>
    <row r="269" spans="1:7" ht="14.5" outlineLevel="2">
      <c r="A269" s="142" t="s">
        <v>146</v>
      </c>
      <c r="B269" s="142" t="s">
        <v>92</v>
      </c>
      <c r="C269" s="142" t="s">
        <v>465</v>
      </c>
      <c r="D269" s="143" t="s">
        <v>367</v>
      </c>
      <c r="E269" s="142">
        <v>15</v>
      </c>
      <c r="F269" s="142">
        <v>20</v>
      </c>
      <c r="G269" s="142">
        <v>0</v>
      </c>
    </row>
    <row r="270" spans="1:7" ht="14.5" outlineLevel="2">
      <c r="A270" s="142" t="s">
        <v>146</v>
      </c>
      <c r="B270" s="142" t="s">
        <v>92</v>
      </c>
      <c r="C270" s="142" t="s">
        <v>465</v>
      </c>
      <c r="D270" s="143" t="s">
        <v>361</v>
      </c>
      <c r="E270" s="142">
        <v>19</v>
      </c>
      <c r="F270" s="142">
        <v>25</v>
      </c>
      <c r="G270" s="142">
        <v>0</v>
      </c>
    </row>
    <row r="271" spans="1:7" ht="14.5" outlineLevel="2">
      <c r="A271" s="142" t="s">
        <v>146</v>
      </c>
      <c r="B271" s="142" t="s">
        <v>92</v>
      </c>
      <c r="C271" s="142" t="s">
        <v>469</v>
      </c>
      <c r="D271" s="143" t="s">
        <v>594</v>
      </c>
      <c r="E271" s="142">
        <v>7</v>
      </c>
      <c r="F271" s="142">
        <v>14</v>
      </c>
      <c r="G271" s="142">
        <v>0</v>
      </c>
    </row>
    <row r="272" spans="1:7" ht="14.5" outlineLevel="2">
      <c r="A272" s="142" t="s">
        <v>146</v>
      </c>
      <c r="B272" s="142" t="s">
        <v>92</v>
      </c>
      <c r="C272" s="142" t="s">
        <v>469</v>
      </c>
      <c r="D272" s="143" t="s">
        <v>591</v>
      </c>
      <c r="E272" s="142">
        <v>10</v>
      </c>
      <c r="F272" s="142">
        <v>20</v>
      </c>
      <c r="G272" s="142">
        <v>0</v>
      </c>
    </row>
    <row r="273" spans="1:7" ht="14.5" outlineLevel="1">
      <c r="A273" s="133" t="s">
        <v>520</v>
      </c>
      <c r="B273" s="144"/>
      <c r="C273" s="144"/>
      <c r="D273" s="145"/>
      <c r="E273" s="144">
        <f>SUBTOTAL(9,E268:E272)</f>
        <v>92</v>
      </c>
      <c r="F273" s="144">
        <f>SUBTOTAL(9,F268:F272)</f>
        <v>131</v>
      </c>
      <c r="G273" s="144">
        <f>SUBTOTAL(9,G268:G272)</f>
        <v>0</v>
      </c>
    </row>
    <row r="274" spans="1:7" ht="14.5" outlineLevel="2">
      <c r="A274" s="140" t="s">
        <v>238</v>
      </c>
      <c r="B274" s="140" t="s">
        <v>239</v>
      </c>
      <c r="C274" s="140" t="s">
        <v>463</v>
      </c>
      <c r="D274" s="141" t="s">
        <v>587</v>
      </c>
      <c r="E274" s="140">
        <v>21</v>
      </c>
      <c r="F274" s="140">
        <v>34</v>
      </c>
      <c r="G274" s="140">
        <v>0</v>
      </c>
    </row>
    <row r="275" spans="1:7" ht="14.5" outlineLevel="2">
      <c r="A275" s="142" t="s">
        <v>238</v>
      </c>
      <c r="B275" s="142" t="s">
        <v>239</v>
      </c>
      <c r="C275" s="142" t="s">
        <v>465</v>
      </c>
      <c r="D275" s="143" t="s">
        <v>367</v>
      </c>
      <c r="E275" s="142">
        <v>1</v>
      </c>
      <c r="F275" s="142">
        <v>2</v>
      </c>
      <c r="G275" s="142">
        <v>0</v>
      </c>
    </row>
    <row r="276" spans="1:7" ht="14.5" outlineLevel="2">
      <c r="A276" s="142" t="s">
        <v>238</v>
      </c>
      <c r="B276" s="142" t="s">
        <v>239</v>
      </c>
      <c r="C276" s="142" t="s">
        <v>465</v>
      </c>
      <c r="D276" s="143" t="s">
        <v>380</v>
      </c>
      <c r="E276" s="142">
        <v>16</v>
      </c>
      <c r="F276" s="142">
        <v>20</v>
      </c>
      <c r="G276" s="142">
        <v>0</v>
      </c>
    </row>
    <row r="277" spans="1:7" ht="14.5" outlineLevel="2">
      <c r="A277" s="142" t="s">
        <v>238</v>
      </c>
      <c r="B277" s="142" t="s">
        <v>239</v>
      </c>
      <c r="C277" s="142" t="s">
        <v>465</v>
      </c>
      <c r="D277" s="143" t="s">
        <v>611</v>
      </c>
      <c r="E277" s="142">
        <v>2</v>
      </c>
      <c r="F277" s="142">
        <v>2</v>
      </c>
      <c r="G277" s="142">
        <v>0</v>
      </c>
    </row>
    <row r="278" spans="1:7" ht="14.5" outlineLevel="2">
      <c r="A278" s="142" t="s">
        <v>238</v>
      </c>
      <c r="B278" s="142" t="s">
        <v>239</v>
      </c>
      <c r="C278" s="142" t="s">
        <v>465</v>
      </c>
      <c r="D278" s="143" t="s">
        <v>399</v>
      </c>
      <c r="E278" s="142">
        <v>1</v>
      </c>
      <c r="F278" s="142">
        <v>1</v>
      </c>
      <c r="G278" s="142">
        <v>0</v>
      </c>
    </row>
    <row r="279" spans="1:7" ht="14.5" outlineLevel="2">
      <c r="A279" s="142" t="s">
        <v>238</v>
      </c>
      <c r="B279" s="142" t="s">
        <v>239</v>
      </c>
      <c r="C279" s="142" t="s">
        <v>465</v>
      </c>
      <c r="D279" s="143" t="s">
        <v>612</v>
      </c>
      <c r="E279" s="142">
        <v>7</v>
      </c>
      <c r="F279" s="142">
        <v>8</v>
      </c>
      <c r="G279" s="142">
        <v>0</v>
      </c>
    </row>
    <row r="280" spans="1:7" ht="14.5" outlineLevel="2">
      <c r="A280" s="142" t="s">
        <v>238</v>
      </c>
      <c r="B280" s="142" t="s">
        <v>239</v>
      </c>
      <c r="C280" s="142" t="s">
        <v>465</v>
      </c>
      <c r="D280" s="143" t="s">
        <v>613</v>
      </c>
      <c r="E280" s="142">
        <v>4</v>
      </c>
      <c r="F280" s="142">
        <v>5</v>
      </c>
      <c r="G280" s="142">
        <v>0</v>
      </c>
    </row>
    <row r="281" spans="1:7" ht="14.5" outlineLevel="2">
      <c r="A281" s="142" t="s">
        <v>238</v>
      </c>
      <c r="B281" s="142" t="s">
        <v>239</v>
      </c>
      <c r="C281" s="142" t="s">
        <v>465</v>
      </c>
      <c r="D281" s="143" t="s">
        <v>361</v>
      </c>
      <c r="E281" s="142">
        <v>26</v>
      </c>
      <c r="F281" s="142">
        <v>39</v>
      </c>
      <c r="G281" s="142">
        <v>1</v>
      </c>
    </row>
    <row r="282" spans="1:7" ht="14.5" outlineLevel="2">
      <c r="A282" s="142" t="s">
        <v>238</v>
      </c>
      <c r="B282" s="142" t="s">
        <v>239</v>
      </c>
      <c r="C282" s="142" t="s">
        <v>464</v>
      </c>
      <c r="D282" s="143" t="s">
        <v>359</v>
      </c>
      <c r="E282" s="142">
        <v>8</v>
      </c>
      <c r="F282" s="142">
        <v>14</v>
      </c>
      <c r="G282" s="142">
        <v>0</v>
      </c>
    </row>
    <row r="283" spans="1:7" ht="14.5" outlineLevel="2">
      <c r="A283" s="142" t="s">
        <v>238</v>
      </c>
      <c r="B283" s="142" t="s">
        <v>239</v>
      </c>
      <c r="C283" s="142" t="s">
        <v>469</v>
      </c>
      <c r="D283" s="143" t="s">
        <v>594</v>
      </c>
      <c r="E283" s="142">
        <v>13</v>
      </c>
      <c r="F283" s="142">
        <v>29</v>
      </c>
      <c r="G283" s="142">
        <v>3</v>
      </c>
    </row>
    <row r="284" spans="1:7" ht="14.5" outlineLevel="1">
      <c r="A284" s="133" t="s">
        <v>521</v>
      </c>
      <c r="B284" s="144"/>
      <c r="C284" s="144"/>
      <c r="D284" s="145"/>
      <c r="E284" s="144">
        <f>SUBTOTAL(9,E274:E283)</f>
        <v>99</v>
      </c>
      <c r="F284" s="144">
        <f>SUBTOTAL(9,F274:F283)</f>
        <v>154</v>
      </c>
      <c r="G284" s="144">
        <f>SUBTOTAL(9,G274:G283)</f>
        <v>4</v>
      </c>
    </row>
    <row r="285" spans="1:7" ht="14.5" outlineLevel="2">
      <c r="A285" s="140" t="s">
        <v>305</v>
      </c>
      <c r="B285" s="140" t="s">
        <v>614</v>
      </c>
      <c r="C285" s="140" t="s">
        <v>463</v>
      </c>
      <c r="D285" s="141" t="s">
        <v>587</v>
      </c>
      <c r="E285" s="140">
        <v>8</v>
      </c>
      <c r="F285" s="140">
        <v>9</v>
      </c>
      <c r="G285" s="140">
        <v>1</v>
      </c>
    </row>
    <row r="286" spans="1:7" ht="14.5" outlineLevel="2">
      <c r="A286" s="142" t="s">
        <v>305</v>
      </c>
      <c r="B286" s="142" t="s">
        <v>614</v>
      </c>
      <c r="C286" s="142" t="s">
        <v>465</v>
      </c>
      <c r="D286" s="143" t="s">
        <v>601</v>
      </c>
      <c r="E286" s="142">
        <v>5</v>
      </c>
      <c r="F286" s="142">
        <v>5</v>
      </c>
      <c r="G286" s="142">
        <v>0</v>
      </c>
    </row>
    <row r="287" spans="1:7" ht="14.5" outlineLevel="2">
      <c r="A287" s="142" t="s">
        <v>305</v>
      </c>
      <c r="B287" s="142" t="s">
        <v>614</v>
      </c>
      <c r="C287" s="142" t="s">
        <v>465</v>
      </c>
      <c r="D287" s="143" t="s">
        <v>629</v>
      </c>
      <c r="E287" s="142">
        <v>1</v>
      </c>
      <c r="F287" s="142">
        <v>1</v>
      </c>
      <c r="G287" s="142">
        <v>0</v>
      </c>
    </row>
    <row r="288" spans="1:7" ht="14.5" outlineLevel="2">
      <c r="A288" s="142" t="s">
        <v>305</v>
      </c>
      <c r="B288" s="142" t="s">
        <v>614</v>
      </c>
      <c r="C288" s="142" t="s">
        <v>464</v>
      </c>
      <c r="D288" s="143" t="s">
        <v>457</v>
      </c>
      <c r="E288" s="142">
        <v>3</v>
      </c>
      <c r="F288" s="142">
        <v>3</v>
      </c>
      <c r="G288" s="142">
        <v>0</v>
      </c>
    </row>
    <row r="289" spans="1:7" ht="14.5" outlineLevel="1">
      <c r="A289" s="133" t="s">
        <v>522</v>
      </c>
      <c r="B289" s="144"/>
      <c r="C289" s="144"/>
      <c r="D289" s="145"/>
      <c r="E289" s="144">
        <f>SUBTOTAL(9,E285:E288)</f>
        <v>17</v>
      </c>
      <c r="F289" s="144">
        <f>SUBTOTAL(9,F285:F288)</f>
        <v>18</v>
      </c>
      <c r="G289" s="144">
        <f>SUBTOTAL(9,G285:G288)</f>
        <v>1</v>
      </c>
    </row>
    <row r="290" spans="1:7" ht="14.5">
      <c r="A290" s="134" t="s">
        <v>523</v>
      </c>
      <c r="B290" s="149"/>
      <c r="C290" s="149"/>
      <c r="D290" s="150"/>
      <c r="E290" s="149">
        <f>SUBTOTAL(9,E3:E288)</f>
        <v>3805</v>
      </c>
      <c r="F290" s="149">
        <f>SUBTOTAL(9,F3:F288)</f>
        <v>5197</v>
      </c>
      <c r="G290" s="149">
        <f>SUBTOTAL(9,G3:G288)</f>
        <v>68</v>
      </c>
    </row>
    <row r="291" spans="1:7" ht="14.5">
      <c r="A291" s="124"/>
      <c r="B291" s="124"/>
      <c r="C291" s="124"/>
      <c r="D291" s="137"/>
      <c r="E291" s="124"/>
      <c r="F291" s="124"/>
      <c r="G291" s="124"/>
    </row>
    <row r="292" spans="1:7" ht="14.5">
      <c r="A292" s="124"/>
      <c r="B292" s="124"/>
      <c r="C292" s="124"/>
      <c r="D292" s="137"/>
      <c r="E292" s="124"/>
      <c r="F292" s="124"/>
      <c r="G292" s="124"/>
    </row>
    <row r="293" spans="1:7" ht="14.5">
      <c r="A293" s="124"/>
      <c r="B293" s="124"/>
      <c r="C293" s="124"/>
      <c r="D293" s="137"/>
      <c r="E293" s="124"/>
      <c r="F293" s="124"/>
      <c r="G293" s="124"/>
    </row>
  </sheetData>
  <sortState ref="A3:G288">
    <sortCondition ref="A3:A288"/>
    <sortCondition ref="D3:D288"/>
  </sortState>
  <phoneticPr fontId="2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defaultColWidth="9.1796875" defaultRowHeight="14.5"/>
  <cols>
    <col min="1" max="1" width="18.453125" style="124" bestFit="1" customWidth="1"/>
    <col min="2" max="4" width="9.1796875" style="124"/>
    <col min="5" max="5" width="10.1796875" style="124" bestFit="1" customWidth="1"/>
    <col min="6" max="7" width="7.453125" style="124" bestFit="1" customWidth="1"/>
    <col min="8" max="16384" width="9.1796875" style="124"/>
  </cols>
  <sheetData>
    <row r="1" spans="1:8">
      <c r="A1" s="139" t="s">
        <v>580</v>
      </c>
    </row>
    <row r="2" spans="1:8">
      <c r="A2" s="149" t="s">
        <v>529</v>
      </c>
      <c r="B2" s="149" t="s">
        <v>3</v>
      </c>
      <c r="C2" s="149" t="s">
        <v>355</v>
      </c>
      <c r="D2" s="149" t="s">
        <v>5</v>
      </c>
      <c r="E2" s="149" t="s">
        <v>187</v>
      </c>
      <c r="F2" s="149" t="s">
        <v>188</v>
      </c>
      <c r="G2" s="149" t="s">
        <v>528</v>
      </c>
    </row>
    <row r="3" spans="1:8">
      <c r="A3" s="124" t="s">
        <v>525</v>
      </c>
      <c r="B3" s="124">
        <v>392</v>
      </c>
      <c r="C3" s="124">
        <v>690</v>
      </c>
      <c r="D3" s="124">
        <v>19</v>
      </c>
      <c r="E3" s="161">
        <f>B3/B$7*100</f>
        <v>10.302233902759527</v>
      </c>
      <c r="F3" s="161">
        <f>C3/C$7*100</f>
        <v>13.276890513757939</v>
      </c>
      <c r="G3" s="161">
        <f>D3/D$7*100</f>
        <v>27.941176470588236</v>
      </c>
    </row>
    <row r="4" spans="1:8">
      <c r="A4" s="124" t="s">
        <v>526</v>
      </c>
      <c r="B4" s="124">
        <v>598</v>
      </c>
      <c r="C4" s="124">
        <v>911</v>
      </c>
      <c r="D4" s="124">
        <v>12</v>
      </c>
      <c r="E4" s="161">
        <f t="shared" ref="E4:E6" si="0">B4/B$7*100</f>
        <v>15.716162943495402</v>
      </c>
      <c r="F4" s="161">
        <f t="shared" ref="F4:F6" si="1">C4/C$7*100</f>
        <v>17.529343852222436</v>
      </c>
      <c r="G4" s="161">
        <f t="shared" ref="G4:G6" si="2">D4/D$7*100</f>
        <v>17.647058823529413</v>
      </c>
    </row>
    <row r="5" spans="1:8">
      <c r="A5" s="124" t="s">
        <v>527</v>
      </c>
      <c r="B5" s="124">
        <v>2814</v>
      </c>
      <c r="C5" s="124">
        <v>3595</v>
      </c>
      <c r="D5" s="124">
        <v>37</v>
      </c>
      <c r="E5" s="161">
        <f t="shared" si="0"/>
        <v>73.955321944809455</v>
      </c>
      <c r="F5" s="161">
        <f t="shared" si="1"/>
        <v>69.174523763709828</v>
      </c>
      <c r="G5" s="161">
        <f t="shared" si="2"/>
        <v>54.411764705882348</v>
      </c>
    </row>
    <row r="6" spans="1:8">
      <c r="A6" s="124" t="s">
        <v>576</v>
      </c>
      <c r="B6" s="124">
        <v>1</v>
      </c>
      <c r="C6" s="124">
        <v>1</v>
      </c>
      <c r="D6" s="124">
        <v>0</v>
      </c>
      <c r="E6" s="161">
        <f t="shared" si="0"/>
        <v>2.6281208935611037E-2</v>
      </c>
      <c r="F6" s="161">
        <f t="shared" si="1"/>
        <v>1.9241870309794112E-2</v>
      </c>
      <c r="G6" s="161">
        <f t="shared" si="2"/>
        <v>0</v>
      </c>
    </row>
    <row r="7" spans="1:8">
      <c r="A7" s="149" t="s">
        <v>6</v>
      </c>
      <c r="B7" s="149">
        <f>SUM(B3:B6)</f>
        <v>3805</v>
      </c>
      <c r="C7" s="149">
        <f t="shared" ref="C7:D7" si="3">SUM(C3:C6)</f>
        <v>5197</v>
      </c>
      <c r="D7" s="149">
        <f t="shared" si="3"/>
        <v>68</v>
      </c>
      <c r="E7" s="162">
        <f>B7/B$7*100</f>
        <v>100</v>
      </c>
      <c r="F7" s="162">
        <f>C7/C$7*100</f>
        <v>100</v>
      </c>
      <c r="G7" s="162">
        <f>D7/D$7*100</f>
        <v>100</v>
      </c>
    </row>
    <row r="9" spans="1:8">
      <c r="A9" s="139" t="s">
        <v>638</v>
      </c>
    </row>
    <row r="10" spans="1:8">
      <c r="A10" s="163" t="s">
        <v>332</v>
      </c>
      <c r="B10" s="149" t="s">
        <v>577</v>
      </c>
      <c r="C10" s="149" t="s">
        <v>575</v>
      </c>
      <c r="D10" s="149" t="s">
        <v>578</v>
      </c>
      <c r="E10" s="149" t="s">
        <v>579</v>
      </c>
      <c r="F10" s="149" t="s">
        <v>151</v>
      </c>
      <c r="G10" s="149" t="s">
        <v>576</v>
      </c>
      <c r="H10" s="164" t="s">
        <v>6</v>
      </c>
    </row>
    <row r="11" spans="1:8">
      <c r="A11" s="165">
        <v>2010</v>
      </c>
      <c r="B11" s="124">
        <v>582</v>
      </c>
      <c r="C11" s="124">
        <v>671</v>
      </c>
      <c r="D11" s="124">
        <v>4</v>
      </c>
      <c r="E11" s="124">
        <v>3004</v>
      </c>
      <c r="F11" s="124">
        <v>0</v>
      </c>
      <c r="G11" s="124">
        <v>0</v>
      </c>
      <c r="H11" s="166">
        <f>SUM(B11:G11)</f>
        <v>4261</v>
      </c>
    </row>
    <row r="12" spans="1:8">
      <c r="A12" s="165">
        <v>2011</v>
      </c>
      <c r="B12" s="124">
        <v>629</v>
      </c>
      <c r="C12" s="124">
        <v>616</v>
      </c>
      <c r="D12" s="124">
        <v>2</v>
      </c>
      <c r="E12" s="124">
        <v>3094</v>
      </c>
      <c r="F12" s="124">
        <v>1</v>
      </c>
      <c r="G12" s="124">
        <v>0</v>
      </c>
      <c r="H12" s="166">
        <f t="shared" ref="H12:H20" si="4">SUM(B12:G12)</f>
        <v>4342</v>
      </c>
    </row>
    <row r="13" spans="1:8">
      <c r="A13" s="165">
        <v>2012</v>
      </c>
      <c r="B13" s="124">
        <v>499</v>
      </c>
      <c r="C13" s="124">
        <v>547</v>
      </c>
      <c r="D13" s="124">
        <v>3</v>
      </c>
      <c r="E13" s="124">
        <v>2725</v>
      </c>
      <c r="F13" s="124">
        <v>0</v>
      </c>
      <c r="G13" s="124">
        <v>0</v>
      </c>
      <c r="H13" s="166">
        <f t="shared" si="4"/>
        <v>3774</v>
      </c>
    </row>
    <row r="14" spans="1:8">
      <c r="A14" s="165">
        <v>2013</v>
      </c>
      <c r="B14" s="124">
        <v>580</v>
      </c>
      <c r="C14" s="124">
        <v>622</v>
      </c>
      <c r="D14" s="124">
        <v>0</v>
      </c>
      <c r="E14" s="124">
        <v>2699</v>
      </c>
      <c r="F14" s="124">
        <v>0</v>
      </c>
      <c r="G14" s="124">
        <v>0</v>
      </c>
      <c r="H14" s="166">
        <f t="shared" si="4"/>
        <v>3901</v>
      </c>
    </row>
    <row r="15" spans="1:8">
      <c r="A15" s="165">
        <v>2014</v>
      </c>
      <c r="B15" s="124">
        <v>511</v>
      </c>
      <c r="C15" s="124">
        <v>545</v>
      </c>
      <c r="D15" s="124">
        <v>0</v>
      </c>
      <c r="E15" s="124">
        <v>2830</v>
      </c>
      <c r="F15" s="124">
        <v>0</v>
      </c>
      <c r="G15" s="124">
        <v>1</v>
      </c>
      <c r="H15" s="166">
        <f t="shared" si="4"/>
        <v>3887</v>
      </c>
    </row>
    <row r="16" spans="1:8">
      <c r="A16" s="165">
        <v>2015</v>
      </c>
      <c r="B16" s="124">
        <v>490</v>
      </c>
      <c r="C16" s="124">
        <v>572</v>
      </c>
      <c r="D16" s="124">
        <v>0</v>
      </c>
      <c r="E16" s="124">
        <v>2731</v>
      </c>
      <c r="F16" s="124">
        <v>0</v>
      </c>
      <c r="G16" s="124">
        <v>1</v>
      </c>
      <c r="H16" s="166">
        <f t="shared" si="4"/>
        <v>3794</v>
      </c>
    </row>
    <row r="17" spans="1:8">
      <c r="A17" s="165">
        <v>2016</v>
      </c>
      <c r="B17" s="124">
        <v>473</v>
      </c>
      <c r="C17" s="124">
        <v>656</v>
      </c>
      <c r="D17" s="124">
        <v>0</v>
      </c>
      <c r="E17" s="124">
        <v>2769</v>
      </c>
      <c r="F17" s="124">
        <v>0</v>
      </c>
      <c r="G17" s="124">
        <v>0</v>
      </c>
      <c r="H17" s="166">
        <f t="shared" si="4"/>
        <v>3898</v>
      </c>
    </row>
    <row r="18" spans="1:8">
      <c r="A18" s="165">
        <v>2017</v>
      </c>
      <c r="B18" s="124">
        <v>480</v>
      </c>
      <c r="C18" s="124">
        <v>612</v>
      </c>
      <c r="D18" s="124">
        <v>0</v>
      </c>
      <c r="E18" s="124">
        <v>2812</v>
      </c>
      <c r="F18" s="124">
        <v>0</v>
      </c>
      <c r="G18" s="124">
        <v>1</v>
      </c>
      <c r="H18" s="166">
        <f t="shared" si="4"/>
        <v>3905</v>
      </c>
    </row>
    <row r="19" spans="1:8">
      <c r="A19" s="165">
        <v>2018</v>
      </c>
      <c r="B19" s="124">
        <v>370</v>
      </c>
      <c r="C19" s="124">
        <v>627</v>
      </c>
      <c r="D19" s="124">
        <v>0</v>
      </c>
      <c r="E19" s="124">
        <v>2813</v>
      </c>
      <c r="F19" s="124">
        <v>0</v>
      </c>
      <c r="G19" s="124">
        <v>0</v>
      </c>
      <c r="H19" s="166">
        <f t="shared" si="4"/>
        <v>3810</v>
      </c>
    </row>
    <row r="20" spans="1:8">
      <c r="A20" s="165">
        <v>2019</v>
      </c>
      <c r="B20" s="124">
        <v>392</v>
      </c>
      <c r="C20" s="124">
        <v>598</v>
      </c>
      <c r="D20" s="124">
        <v>0</v>
      </c>
      <c r="E20" s="124">
        <v>2814</v>
      </c>
      <c r="F20" s="124">
        <v>0</v>
      </c>
      <c r="G20" s="124">
        <v>1</v>
      </c>
      <c r="H20" s="166">
        <f t="shared" si="4"/>
        <v>3805</v>
      </c>
    </row>
    <row r="21" spans="1:8">
      <c r="A21" s="149" t="s">
        <v>584</v>
      </c>
      <c r="B21" s="149">
        <f>B20-B19</f>
        <v>22</v>
      </c>
      <c r="C21" s="149">
        <f t="shared" ref="C21:H21" si="5">C20-C19</f>
        <v>-29</v>
      </c>
      <c r="D21" s="149">
        <f t="shared" si="5"/>
        <v>0</v>
      </c>
      <c r="E21" s="149">
        <f t="shared" si="5"/>
        <v>1</v>
      </c>
      <c r="F21" s="149">
        <f t="shared" si="5"/>
        <v>0</v>
      </c>
      <c r="G21" s="149">
        <f t="shared" si="5"/>
        <v>1</v>
      </c>
      <c r="H21" s="164">
        <f t="shared" si="5"/>
        <v>-5</v>
      </c>
    </row>
    <row r="22" spans="1:8">
      <c r="A22" s="149" t="s">
        <v>585</v>
      </c>
      <c r="B22" s="162">
        <f>(B20-B19)/B19*100</f>
        <v>5.9459459459459465</v>
      </c>
      <c r="C22" s="162">
        <f t="shared" ref="C22:H22" si="6">(C20-C19)/C19*100</f>
        <v>-4.6251993620414673</v>
      </c>
      <c r="D22" s="162"/>
      <c r="E22" s="162">
        <f t="shared" si="6"/>
        <v>3.5549235691432632E-2</v>
      </c>
      <c r="F22" s="162"/>
      <c r="G22" s="162"/>
      <c r="H22" s="162">
        <f t="shared" si="6"/>
        <v>-0.13123359580052493</v>
      </c>
    </row>
    <row r="23" spans="1:8">
      <c r="A23" s="142"/>
      <c r="B23" s="167"/>
      <c r="C23" s="167"/>
      <c r="D23" s="167"/>
      <c r="E23" s="167"/>
      <c r="F23" s="167"/>
      <c r="G23" s="167"/>
      <c r="H23" s="167"/>
    </row>
    <row r="24" spans="1:8">
      <c r="A24" s="139" t="s">
        <v>637</v>
      </c>
      <c r="H24" s="166"/>
    </row>
    <row r="25" spans="1:8">
      <c r="A25" s="163" t="s">
        <v>332</v>
      </c>
      <c r="B25" s="149" t="s">
        <v>577</v>
      </c>
      <c r="C25" s="149" t="s">
        <v>575</v>
      </c>
      <c r="D25" s="149" t="s">
        <v>578</v>
      </c>
      <c r="E25" s="149" t="s">
        <v>579</v>
      </c>
      <c r="F25" s="149" t="s">
        <v>151</v>
      </c>
      <c r="G25" s="149" t="s">
        <v>576</v>
      </c>
      <c r="H25" s="164" t="s">
        <v>6</v>
      </c>
    </row>
    <row r="26" spans="1:8">
      <c r="A26" s="165">
        <v>2010</v>
      </c>
      <c r="B26" s="124">
        <v>16</v>
      </c>
      <c r="C26" s="124">
        <v>25</v>
      </c>
      <c r="D26" s="124">
        <v>0</v>
      </c>
      <c r="E26" s="124">
        <v>45</v>
      </c>
      <c r="F26" s="124">
        <v>0</v>
      </c>
      <c r="G26" s="124">
        <v>0</v>
      </c>
      <c r="H26" s="166">
        <v>86</v>
      </c>
    </row>
    <row r="27" spans="1:8">
      <c r="A27" s="165">
        <v>2011</v>
      </c>
      <c r="B27" s="124">
        <v>13</v>
      </c>
      <c r="C27" s="124">
        <v>29</v>
      </c>
      <c r="D27" s="124">
        <v>0</v>
      </c>
      <c r="E27" s="124">
        <v>35</v>
      </c>
      <c r="F27" s="124">
        <v>2</v>
      </c>
      <c r="G27" s="124">
        <v>0</v>
      </c>
      <c r="H27" s="166">
        <v>79</v>
      </c>
    </row>
    <row r="28" spans="1:8">
      <c r="A28" s="165">
        <v>2012</v>
      </c>
      <c r="B28" s="124">
        <v>9</v>
      </c>
      <c r="C28" s="124">
        <v>27</v>
      </c>
      <c r="D28" s="124">
        <v>0</v>
      </c>
      <c r="E28" s="124">
        <v>39</v>
      </c>
      <c r="F28" s="124">
        <v>0</v>
      </c>
      <c r="G28" s="124">
        <v>0</v>
      </c>
      <c r="H28" s="166">
        <v>75</v>
      </c>
    </row>
    <row r="29" spans="1:8">
      <c r="A29" s="165">
        <v>2013</v>
      </c>
      <c r="B29" s="124">
        <v>12</v>
      </c>
      <c r="C29" s="124">
        <v>30</v>
      </c>
      <c r="D29" s="124">
        <v>0</v>
      </c>
      <c r="E29" s="124">
        <v>20</v>
      </c>
      <c r="F29" s="124">
        <v>0</v>
      </c>
      <c r="G29" s="124">
        <v>0</v>
      </c>
      <c r="H29" s="166">
        <v>62</v>
      </c>
    </row>
    <row r="30" spans="1:8">
      <c r="A30" s="165">
        <v>2014</v>
      </c>
      <c r="B30" s="124">
        <v>19</v>
      </c>
      <c r="C30" s="124">
        <v>27</v>
      </c>
      <c r="D30" s="124">
        <v>0</v>
      </c>
      <c r="E30" s="124">
        <v>34</v>
      </c>
      <c r="F30" s="124">
        <v>0</v>
      </c>
      <c r="G30" s="124">
        <v>0</v>
      </c>
      <c r="H30" s="166">
        <v>80</v>
      </c>
    </row>
    <row r="31" spans="1:8">
      <c r="A31" s="165">
        <v>2015</v>
      </c>
      <c r="B31" s="124">
        <v>13</v>
      </c>
      <c r="C31" s="124">
        <v>18</v>
      </c>
      <c r="D31" s="124">
        <v>0</v>
      </c>
      <c r="E31" s="124">
        <v>33</v>
      </c>
      <c r="F31" s="124">
        <v>0</v>
      </c>
      <c r="G31" s="124">
        <v>0</v>
      </c>
      <c r="H31" s="166">
        <v>64</v>
      </c>
    </row>
    <row r="32" spans="1:8">
      <c r="A32" s="165">
        <v>2016</v>
      </c>
      <c r="B32" s="124">
        <v>9</v>
      </c>
      <c r="C32" s="124">
        <v>23</v>
      </c>
      <c r="D32" s="124">
        <v>0</v>
      </c>
      <c r="E32" s="124">
        <v>34</v>
      </c>
      <c r="F32" s="124">
        <v>0</v>
      </c>
      <c r="G32" s="124">
        <v>0</v>
      </c>
      <c r="H32" s="166">
        <v>66</v>
      </c>
    </row>
    <row r="33" spans="1:8">
      <c r="A33" s="165">
        <v>2017</v>
      </c>
      <c r="B33" s="124">
        <v>14</v>
      </c>
      <c r="C33" s="124">
        <v>25</v>
      </c>
      <c r="D33" s="124">
        <v>0</v>
      </c>
      <c r="E33" s="124">
        <v>43</v>
      </c>
      <c r="F33" s="124">
        <v>0</v>
      </c>
      <c r="G33" s="124">
        <v>0</v>
      </c>
      <c r="H33" s="166">
        <v>82</v>
      </c>
    </row>
    <row r="34" spans="1:8">
      <c r="A34" s="165">
        <v>2018</v>
      </c>
      <c r="B34" s="124">
        <v>12</v>
      </c>
      <c r="C34" s="124">
        <v>24</v>
      </c>
      <c r="D34" s="124">
        <v>0</v>
      </c>
      <c r="E34" s="124">
        <v>39</v>
      </c>
      <c r="F34" s="124">
        <v>0</v>
      </c>
      <c r="G34" s="124">
        <v>0</v>
      </c>
      <c r="H34" s="166">
        <v>75</v>
      </c>
    </row>
    <row r="35" spans="1:8">
      <c r="A35" s="165">
        <v>2019</v>
      </c>
      <c r="B35" s="124">
        <v>19</v>
      </c>
      <c r="C35" s="124">
        <v>12</v>
      </c>
      <c r="D35" s="124">
        <v>0</v>
      </c>
      <c r="E35" s="124">
        <v>37</v>
      </c>
      <c r="F35" s="124">
        <v>0</v>
      </c>
      <c r="G35" s="124">
        <v>0</v>
      </c>
      <c r="H35" s="166">
        <v>68</v>
      </c>
    </row>
    <row r="36" spans="1:8">
      <c r="A36" s="149" t="s">
        <v>584</v>
      </c>
      <c r="B36" s="149">
        <f>B35-B34</f>
        <v>7</v>
      </c>
      <c r="C36" s="149">
        <f t="shared" ref="C36:H36" si="7">C35-C34</f>
        <v>-12</v>
      </c>
      <c r="D36" s="149">
        <f t="shared" si="7"/>
        <v>0</v>
      </c>
      <c r="E36" s="149">
        <f t="shared" si="7"/>
        <v>-2</v>
      </c>
      <c r="F36" s="149">
        <f t="shared" si="7"/>
        <v>0</v>
      </c>
      <c r="G36" s="149">
        <f t="shared" si="7"/>
        <v>0</v>
      </c>
      <c r="H36" s="164">
        <f t="shared" si="7"/>
        <v>-7</v>
      </c>
    </row>
  </sheetData>
  <pageMargins left="0.7" right="0.7" top="0.75" bottom="0.75" header="0.3" footer="0.3"/>
  <pageSetup paperSize="9" orientation="portrait" r:id="rId1"/>
  <ignoredErrors>
    <ignoredError sqref="H11:H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G33"/>
  <sheetViews>
    <sheetView workbookViewId="0"/>
  </sheetViews>
  <sheetFormatPr defaultColWidth="9.1796875" defaultRowHeight="14.5"/>
  <cols>
    <col min="1" max="1" width="7.26953125" style="1" customWidth="1"/>
    <col min="2" max="6" width="9.453125" style="1" customWidth="1"/>
    <col min="7" max="7" width="10.7265625" style="1" customWidth="1"/>
    <col min="8" max="11" width="12.7265625" style="1" customWidth="1"/>
    <col min="12" max="12" width="14.26953125" style="1" customWidth="1"/>
    <col min="13" max="13" width="11.1796875" style="1" customWidth="1"/>
    <col min="14" max="23" width="11.7265625" style="1" customWidth="1"/>
    <col min="24" max="24" width="11.7265625" customWidth="1"/>
    <col min="25" max="25" width="11.7265625" style="1" customWidth="1"/>
    <col min="26" max="30" width="11.1796875" style="1" customWidth="1"/>
    <col min="31" max="16384" width="9.1796875" style="1"/>
  </cols>
  <sheetData>
    <row r="1" spans="1:33">
      <c r="A1" s="17" t="s">
        <v>549</v>
      </c>
      <c r="D1" s="36"/>
      <c r="E1" s="36"/>
      <c r="F1" s="36"/>
    </row>
    <row r="2" spans="1:33" ht="72.5">
      <c r="A2" s="43" t="s">
        <v>148</v>
      </c>
      <c r="B2" s="11" t="s">
        <v>3</v>
      </c>
      <c r="C2" s="11" t="s">
        <v>4</v>
      </c>
      <c r="D2" s="11" t="s">
        <v>5</v>
      </c>
      <c r="E2" s="11" t="s">
        <v>15</v>
      </c>
      <c r="F2" s="11" t="s">
        <v>293</v>
      </c>
      <c r="G2" s="11" t="s">
        <v>7</v>
      </c>
      <c r="H2" s="11" t="s">
        <v>294</v>
      </c>
      <c r="I2" s="11" t="s">
        <v>636</v>
      </c>
      <c r="J2" s="11" t="s">
        <v>306</v>
      </c>
      <c r="K2" s="11" t="s">
        <v>428</v>
      </c>
      <c r="L2" s="11" t="s">
        <v>440</v>
      </c>
      <c r="M2" s="83"/>
    </row>
    <row r="3" spans="1:33">
      <c r="A3" s="44">
        <v>2009</v>
      </c>
      <c r="B3" s="13">
        <v>4472</v>
      </c>
      <c r="C3" s="13">
        <v>6203</v>
      </c>
      <c r="D3" s="13">
        <v>97</v>
      </c>
      <c r="E3" s="37">
        <v>2.1690518783542041</v>
      </c>
      <c r="F3" s="37">
        <v>138.70751341681574</v>
      </c>
      <c r="G3" s="37">
        <v>140.87656529516994</v>
      </c>
      <c r="H3" s="13">
        <v>456900.87900000002</v>
      </c>
      <c r="I3" s="13">
        <v>767634</v>
      </c>
      <c r="J3" s="39">
        <v>8412</v>
      </c>
      <c r="K3" s="84">
        <v>5.8256929734743377</v>
      </c>
      <c r="L3" s="84">
        <v>10.958347337402982</v>
      </c>
      <c r="M3" s="39"/>
      <c r="X3" s="1"/>
      <c r="AF3" s="5"/>
      <c r="AG3" s="5"/>
    </row>
    <row r="4" spans="1:33">
      <c r="A4" s="44">
        <v>2010</v>
      </c>
      <c r="B4" s="13">
        <v>4261</v>
      </c>
      <c r="C4" s="13">
        <v>5934</v>
      </c>
      <c r="D4" s="12">
        <v>86</v>
      </c>
      <c r="E4" s="37">
        <v>2.0183055620746302</v>
      </c>
      <c r="F4" s="37">
        <v>139.26308378314948</v>
      </c>
      <c r="G4" s="37">
        <v>141.28138934522411</v>
      </c>
      <c r="H4" s="13">
        <v>426682.03200000001</v>
      </c>
      <c r="I4" s="13">
        <v>774187</v>
      </c>
      <c r="J4" s="39">
        <v>7956</v>
      </c>
      <c r="K4" s="84">
        <v>5.5038382199649432</v>
      </c>
      <c r="L4" s="84">
        <v>10.276586922797723</v>
      </c>
      <c r="M4" s="39"/>
      <c r="X4" s="1"/>
      <c r="AF4" s="5"/>
      <c r="AG4" s="5"/>
    </row>
    <row r="5" spans="1:33">
      <c r="A5" s="44">
        <v>2011</v>
      </c>
      <c r="B5" s="39">
        <v>4342</v>
      </c>
      <c r="C5" s="39">
        <v>6033</v>
      </c>
      <c r="D5" s="40">
        <v>79</v>
      </c>
      <c r="E5" s="37">
        <v>1.819438046982957</v>
      </c>
      <c r="F5" s="37">
        <v>138.94518654997697</v>
      </c>
      <c r="G5" s="37">
        <v>140.76462459695992</v>
      </c>
      <c r="H5" s="13">
        <v>421223.64899999998</v>
      </c>
      <c r="I5" s="13">
        <v>782306</v>
      </c>
      <c r="J5" s="39">
        <v>8175</v>
      </c>
      <c r="K5" s="84">
        <v>5.550257827499725</v>
      </c>
      <c r="L5" s="84">
        <v>10.44987511280752</v>
      </c>
      <c r="M5" s="39"/>
      <c r="X5" s="1"/>
      <c r="AF5" s="5"/>
      <c r="AG5" s="5"/>
    </row>
    <row r="6" spans="1:33">
      <c r="A6" s="44">
        <v>2012</v>
      </c>
      <c r="B6" s="13">
        <v>3767</v>
      </c>
      <c r="C6" s="13">
        <v>5177</v>
      </c>
      <c r="D6" s="12">
        <v>75</v>
      </c>
      <c r="E6" s="37">
        <v>1.9909742500663659</v>
      </c>
      <c r="F6" s="37">
        <v>137.43031590124767</v>
      </c>
      <c r="G6" s="37">
        <v>139.42129015131403</v>
      </c>
      <c r="H6" s="13">
        <v>372751.27500000002</v>
      </c>
      <c r="I6" s="13">
        <v>784569</v>
      </c>
      <c r="J6" s="39">
        <v>7005</v>
      </c>
      <c r="K6" s="84">
        <v>4.8013622766130197</v>
      </c>
      <c r="L6" s="84">
        <v>8.9284690065500936</v>
      </c>
      <c r="M6" s="39"/>
      <c r="X6" s="1"/>
      <c r="AF6" s="5"/>
      <c r="AG6" s="5"/>
    </row>
    <row r="7" spans="1:33">
      <c r="A7" s="44">
        <v>2013</v>
      </c>
      <c r="B7" s="13">
        <v>3901</v>
      </c>
      <c r="C7" s="13">
        <v>5565</v>
      </c>
      <c r="D7" s="13">
        <v>62</v>
      </c>
      <c r="E7" s="37">
        <v>1.5893360676749551</v>
      </c>
      <c r="F7" s="37">
        <v>142.65572930017944</v>
      </c>
      <c r="G7" s="37">
        <v>144.24506536785441</v>
      </c>
      <c r="H7" s="13">
        <v>371052.50099999999</v>
      </c>
      <c r="I7" s="13">
        <v>782310</v>
      </c>
      <c r="J7" s="39">
        <v>7277</v>
      </c>
      <c r="K7" s="84">
        <v>4.9865142974012864</v>
      </c>
      <c r="L7" s="84">
        <v>9.3019391289897868</v>
      </c>
      <c r="M7" s="39"/>
      <c r="X7" s="1"/>
      <c r="AF7" s="5"/>
      <c r="AG7" s="5"/>
    </row>
    <row r="8" spans="1:33">
      <c r="A8" s="44">
        <v>2014</v>
      </c>
      <c r="B8" s="13">
        <v>3887</v>
      </c>
      <c r="C8" s="13">
        <v>5395</v>
      </c>
      <c r="D8" s="13">
        <v>80</v>
      </c>
      <c r="E8" s="37">
        <v>2.0581425263699509</v>
      </c>
      <c r="F8" s="37">
        <v>138.79598662207357</v>
      </c>
      <c r="G8" s="37">
        <v>140.85412914844352</v>
      </c>
      <c r="H8" s="13">
        <v>390793.28700000001</v>
      </c>
      <c r="I8" s="13">
        <v>787984</v>
      </c>
      <c r="J8" s="39">
        <v>7299</v>
      </c>
      <c r="K8" s="84">
        <v>4.9328412759649947</v>
      </c>
      <c r="L8" s="84">
        <v>9.2628784340798802</v>
      </c>
      <c r="M8" s="39"/>
      <c r="X8" s="1"/>
      <c r="AF8" s="5"/>
      <c r="AG8" s="5"/>
    </row>
    <row r="9" spans="1:33">
      <c r="A9" s="44">
        <v>2015</v>
      </c>
      <c r="B9" s="13">
        <v>3794</v>
      </c>
      <c r="C9" s="13">
        <v>5359</v>
      </c>
      <c r="D9" s="13">
        <v>64</v>
      </c>
      <c r="E9" s="37">
        <v>1.6868740115972589</v>
      </c>
      <c r="F9" s="37">
        <v>141.24934106483923</v>
      </c>
      <c r="G9" s="37">
        <v>142.93621507643647</v>
      </c>
      <c r="H9" s="13">
        <v>364187.86499999999</v>
      </c>
      <c r="I9" s="13">
        <v>795893</v>
      </c>
      <c r="J9" s="39">
        <v>7229</v>
      </c>
      <c r="K9" s="84">
        <v>4.7669724447884327</v>
      </c>
      <c r="L9" s="84">
        <v>9.0828792312534468</v>
      </c>
      <c r="M9" s="39"/>
      <c r="X9" s="1"/>
      <c r="AF9" s="5"/>
      <c r="AG9" s="5"/>
    </row>
    <row r="10" spans="1:33">
      <c r="A10" s="44">
        <v>2016</v>
      </c>
      <c r="B10" s="13">
        <v>3898</v>
      </c>
      <c r="C10" s="13">
        <v>5379</v>
      </c>
      <c r="D10" s="13">
        <v>66</v>
      </c>
      <c r="E10" s="37">
        <v>1.6931759876859929</v>
      </c>
      <c r="F10" s="37">
        <v>137.99384299640843</v>
      </c>
      <c r="G10" s="37">
        <v>139.68701898409441</v>
      </c>
      <c r="H10" s="13">
        <v>369182.76899999997</v>
      </c>
      <c r="I10" s="13">
        <v>806193</v>
      </c>
      <c r="J10" s="39">
        <v>7333</v>
      </c>
      <c r="K10" s="84">
        <v>4.8350705104112786</v>
      </c>
      <c r="L10" s="84">
        <v>9.0958368529620071</v>
      </c>
      <c r="M10" s="39"/>
      <c r="X10" s="1"/>
      <c r="AF10" s="5"/>
      <c r="AG10" s="5"/>
    </row>
    <row r="11" spans="1:33">
      <c r="A11" s="44">
        <v>2017</v>
      </c>
      <c r="B11" s="13">
        <v>3905</v>
      </c>
      <c r="C11" s="13">
        <v>5458</v>
      </c>
      <c r="D11" s="13">
        <v>82</v>
      </c>
      <c r="E11" s="37">
        <v>2.0998719590268884</v>
      </c>
      <c r="F11" s="37">
        <v>139.7695262483995</v>
      </c>
      <c r="G11" s="37">
        <v>141.86939820742637</v>
      </c>
      <c r="H11" s="13">
        <v>396658.81199999998</v>
      </c>
      <c r="I11" s="13">
        <v>820092</v>
      </c>
      <c r="J11" s="39">
        <v>7492</v>
      </c>
      <c r="K11" s="84">
        <v>4.7616608868273316</v>
      </c>
      <c r="L11" s="84">
        <v>9.1355604005404274</v>
      </c>
      <c r="X11" s="1"/>
      <c r="AF11" s="5"/>
      <c r="AG11" s="5"/>
    </row>
    <row r="12" spans="1:33">
      <c r="A12" s="44">
        <v>2018</v>
      </c>
      <c r="B12" s="13">
        <v>3810</v>
      </c>
      <c r="C12" s="13">
        <v>5205</v>
      </c>
      <c r="D12" s="13">
        <v>75</v>
      </c>
      <c r="E12" s="37">
        <v>1.9685039370078741</v>
      </c>
      <c r="F12" s="37">
        <v>136.61417322834646</v>
      </c>
      <c r="G12" s="37">
        <v>138.58267716535434</v>
      </c>
      <c r="H12" s="13">
        <v>374405.80499999999</v>
      </c>
      <c r="I12" s="13">
        <v>828419</v>
      </c>
      <c r="J12" s="39">
        <v>7145</v>
      </c>
      <c r="K12" s="84">
        <v>4.5991219419158655</v>
      </c>
      <c r="L12" s="84">
        <v>8.6248625393671556</v>
      </c>
      <c r="M12" s="12"/>
      <c r="X12" s="1"/>
      <c r="AF12" s="5"/>
      <c r="AG12" s="5"/>
    </row>
    <row r="13" spans="1:33">
      <c r="A13" s="108">
        <v>2019</v>
      </c>
      <c r="B13" s="38">
        <v>3805</v>
      </c>
      <c r="C13" s="38">
        <v>5197</v>
      </c>
      <c r="D13" s="38">
        <v>68</v>
      </c>
      <c r="E13" s="109">
        <v>1.7871222076215505</v>
      </c>
      <c r="F13" s="109">
        <v>136.58344283837056</v>
      </c>
      <c r="G13" s="109">
        <v>138.37056504599212</v>
      </c>
      <c r="H13" s="38">
        <v>363485.19300000003</v>
      </c>
      <c r="I13" s="38">
        <v>838073</v>
      </c>
      <c r="J13" s="110">
        <v>7079</v>
      </c>
      <c r="K13" s="85">
        <v>4.5401772876587119</v>
      </c>
      <c r="L13" s="85">
        <v>8.446758217959534</v>
      </c>
      <c r="M13" s="12"/>
      <c r="X13" s="1"/>
      <c r="AF13" s="5"/>
      <c r="AG13" s="5"/>
    </row>
    <row r="14" spans="1:33">
      <c r="A14" s="1" t="s">
        <v>327</v>
      </c>
      <c r="G14" s="101"/>
      <c r="H14" s="39"/>
      <c r="K14" s="84"/>
      <c r="X14" s="1"/>
    </row>
    <row r="15" spans="1:33">
      <c r="A15" s="1" t="s">
        <v>302</v>
      </c>
      <c r="G15" s="8"/>
      <c r="I15" s="5"/>
      <c r="J15" s="5"/>
      <c r="K15" s="5"/>
      <c r="L15" s="5"/>
      <c r="M15" s="5"/>
      <c r="X15" s="1"/>
    </row>
    <row r="17" spans="1:16">
      <c r="A17" s="17" t="s">
        <v>550</v>
      </c>
      <c r="C17" s="36"/>
      <c r="D17" s="36"/>
      <c r="E17" s="36"/>
    </row>
    <row r="18" spans="1:16" ht="72.5">
      <c r="A18" s="43" t="s">
        <v>148</v>
      </c>
      <c r="B18" s="11" t="s">
        <v>3</v>
      </c>
      <c r="C18" s="11" t="s">
        <v>4</v>
      </c>
      <c r="D18" s="11" t="s">
        <v>5</v>
      </c>
      <c r="E18" s="11" t="s">
        <v>15</v>
      </c>
      <c r="F18" s="11" t="s">
        <v>293</v>
      </c>
      <c r="G18" s="11" t="s">
        <v>7</v>
      </c>
      <c r="H18" s="11" t="s">
        <v>294</v>
      </c>
      <c r="I18" s="11" t="s">
        <v>432</v>
      </c>
      <c r="J18" s="11" t="s">
        <v>306</v>
      </c>
      <c r="K18" s="11" t="s">
        <v>428</v>
      </c>
      <c r="L18" s="11" t="s">
        <v>440</v>
      </c>
    </row>
    <row r="19" spans="1:16">
      <c r="A19" s="44">
        <v>2009</v>
      </c>
      <c r="B19" s="13">
        <v>2288</v>
      </c>
      <c r="C19" s="13">
        <v>2976</v>
      </c>
      <c r="D19" s="13">
        <v>26</v>
      </c>
      <c r="E19" s="37">
        <v>1.1363636363636365</v>
      </c>
      <c r="F19" s="37">
        <v>130.06993006993005</v>
      </c>
      <c r="G19" s="37">
        <v>131.20629370629371</v>
      </c>
      <c r="H19" s="13">
        <v>189883.45199999999</v>
      </c>
      <c r="I19" s="13">
        <v>275066</v>
      </c>
      <c r="J19" s="39">
        <v>4375</v>
      </c>
      <c r="K19" s="84">
        <v>8.3180036791170124</v>
      </c>
      <c r="L19" s="84">
        <v>15.905273643416487</v>
      </c>
    </row>
    <row r="20" spans="1:16">
      <c r="A20" s="44">
        <v>2010</v>
      </c>
      <c r="B20" s="13">
        <v>2164</v>
      </c>
      <c r="C20" s="13">
        <v>2844</v>
      </c>
      <c r="D20" s="12">
        <v>28</v>
      </c>
      <c r="E20" s="37">
        <v>1.2939001848428837</v>
      </c>
      <c r="F20" s="37">
        <v>131.42329020332716</v>
      </c>
      <c r="G20" s="37">
        <v>132.71719038817005</v>
      </c>
      <c r="H20" s="13">
        <v>185956.26</v>
      </c>
      <c r="I20" s="13">
        <v>275371</v>
      </c>
      <c r="J20" s="39">
        <v>4160</v>
      </c>
      <c r="K20" s="84">
        <v>7.8584890928964928</v>
      </c>
      <c r="L20" s="84">
        <v>15.10689215639991</v>
      </c>
    </row>
    <row r="21" spans="1:16">
      <c r="A21" s="44">
        <v>2011</v>
      </c>
      <c r="B21" s="39">
        <v>2262</v>
      </c>
      <c r="C21" s="39">
        <v>2980</v>
      </c>
      <c r="D21" s="40">
        <v>20</v>
      </c>
      <c r="E21" s="37">
        <v>0.88417329796640143</v>
      </c>
      <c r="F21" s="37">
        <v>131.74182139699383</v>
      </c>
      <c r="G21" s="37">
        <v>132.62599469496021</v>
      </c>
      <c r="H21" s="13">
        <v>180742.75200000001</v>
      </c>
      <c r="I21" s="13">
        <v>277856</v>
      </c>
      <c r="J21" s="39">
        <v>4378</v>
      </c>
      <c r="K21" s="84">
        <v>8.1409075204422443</v>
      </c>
      <c r="L21" s="84">
        <v>15.756363008176899</v>
      </c>
      <c r="P21" s="5"/>
    </row>
    <row r="22" spans="1:16">
      <c r="A22" s="44">
        <v>2012</v>
      </c>
      <c r="B22" s="13">
        <v>1944</v>
      </c>
      <c r="C22" s="13">
        <v>2470</v>
      </c>
      <c r="D22" s="12">
        <v>22</v>
      </c>
      <c r="E22" s="37">
        <v>1.131687242798354</v>
      </c>
      <c r="F22" s="37">
        <v>127.05761316872429</v>
      </c>
      <c r="G22" s="37">
        <v>128.18930041152262</v>
      </c>
      <c r="H22" s="13">
        <v>158725.49400000001</v>
      </c>
      <c r="I22" s="13">
        <v>275962</v>
      </c>
      <c r="J22" s="39">
        <v>3666</v>
      </c>
      <c r="K22" s="84">
        <v>7.0444481486581481</v>
      </c>
      <c r="L22" s="84">
        <v>13.284437712438669</v>
      </c>
      <c r="P22" s="5"/>
    </row>
    <row r="23" spans="1:16">
      <c r="A23" s="44">
        <v>2013</v>
      </c>
      <c r="B23" s="13">
        <v>1924</v>
      </c>
      <c r="C23" s="13">
        <v>2604</v>
      </c>
      <c r="D23" s="13">
        <v>7</v>
      </c>
      <c r="E23" s="37">
        <v>0.36382536382536385</v>
      </c>
      <c r="F23" s="37">
        <v>135.34303534303533</v>
      </c>
      <c r="G23" s="37">
        <v>135.70686070686071</v>
      </c>
      <c r="H23" s="13">
        <v>141603.26999999999</v>
      </c>
      <c r="I23" s="13">
        <v>272500</v>
      </c>
      <c r="J23" s="39">
        <v>3685</v>
      </c>
      <c r="K23" s="84">
        <v>7.0605504587155963</v>
      </c>
      <c r="L23" s="84">
        <v>13.522935779816514</v>
      </c>
    </row>
    <row r="24" spans="1:16">
      <c r="A24" s="44">
        <v>2014</v>
      </c>
      <c r="B24" s="13">
        <v>1944</v>
      </c>
      <c r="C24" s="13">
        <v>2551</v>
      </c>
      <c r="D24" s="13">
        <v>18</v>
      </c>
      <c r="E24" s="37">
        <v>0.92592592592592582</v>
      </c>
      <c r="F24" s="37">
        <v>131.22427983539094</v>
      </c>
      <c r="G24" s="37">
        <v>132.15020576131687</v>
      </c>
      <c r="H24" s="13">
        <v>156129.27299999999</v>
      </c>
      <c r="I24" s="13">
        <v>275656</v>
      </c>
      <c r="J24" s="39">
        <v>3708</v>
      </c>
      <c r="K24" s="84">
        <v>7.0522680442290389</v>
      </c>
      <c r="L24" s="84">
        <v>13.451548306585018</v>
      </c>
    </row>
    <row r="25" spans="1:16">
      <c r="A25" s="44">
        <v>2015</v>
      </c>
      <c r="B25" s="13">
        <v>1872</v>
      </c>
      <c r="C25" s="13">
        <v>2460</v>
      </c>
      <c r="D25" s="13">
        <v>25</v>
      </c>
      <c r="E25" s="37">
        <v>1.3354700854700854</v>
      </c>
      <c r="F25" s="37">
        <v>131.41025641025641</v>
      </c>
      <c r="G25" s="37">
        <v>132.7457264957265</v>
      </c>
      <c r="H25" s="13">
        <v>162024.28200000001</v>
      </c>
      <c r="I25" s="13">
        <v>278397</v>
      </c>
      <c r="J25" s="13">
        <v>3523</v>
      </c>
      <c r="K25" s="82">
        <v>6.72421039019817</v>
      </c>
      <c r="L25" s="82">
        <v>12.654590387109057</v>
      </c>
    </row>
    <row r="26" spans="1:16">
      <c r="A26" s="44">
        <v>2016</v>
      </c>
      <c r="B26" s="13">
        <v>1924</v>
      </c>
      <c r="C26" s="13">
        <v>2513</v>
      </c>
      <c r="D26" s="13">
        <v>16</v>
      </c>
      <c r="E26" s="37">
        <v>0.83160083160083165</v>
      </c>
      <c r="F26" s="37">
        <v>130.61330561330561</v>
      </c>
      <c r="G26" s="37">
        <v>131.44490644490645</v>
      </c>
      <c r="H26" s="13">
        <v>151297.25099999999</v>
      </c>
      <c r="I26" s="13">
        <v>281853</v>
      </c>
      <c r="J26" s="13">
        <v>3613</v>
      </c>
      <c r="K26" s="82">
        <v>6.826253401595868</v>
      </c>
      <c r="L26" s="82">
        <v>12.818738846136107</v>
      </c>
    </row>
    <row r="27" spans="1:16">
      <c r="A27" s="44">
        <v>2017</v>
      </c>
      <c r="B27" s="13">
        <v>1964</v>
      </c>
      <c r="C27" s="13">
        <v>2602</v>
      </c>
      <c r="D27" s="13">
        <v>15</v>
      </c>
      <c r="E27" s="37">
        <v>0.76374745417515277</v>
      </c>
      <c r="F27" s="37">
        <v>132.4847250509165</v>
      </c>
      <c r="G27" s="37">
        <v>133.24847250509166</v>
      </c>
      <c r="H27" s="13">
        <v>153990.19200000001</v>
      </c>
      <c r="I27" s="13">
        <v>288351</v>
      </c>
      <c r="J27" s="13">
        <v>3758</v>
      </c>
      <c r="K27" s="82">
        <v>6.8111433634702152</v>
      </c>
      <c r="L27" s="82">
        <v>13.032727474501563</v>
      </c>
    </row>
    <row r="28" spans="1:16">
      <c r="A28" s="44">
        <v>2018</v>
      </c>
      <c r="B28" s="13">
        <v>2000</v>
      </c>
      <c r="C28" s="13">
        <v>2583</v>
      </c>
      <c r="D28" s="13">
        <v>25</v>
      </c>
      <c r="E28" s="37">
        <v>1.25</v>
      </c>
      <c r="F28" s="37">
        <v>129.15</v>
      </c>
      <c r="G28" s="37">
        <v>130.4</v>
      </c>
      <c r="H28" s="13">
        <v>168623.427</v>
      </c>
      <c r="I28" s="13">
        <v>290705</v>
      </c>
      <c r="J28" s="13">
        <v>3702</v>
      </c>
      <c r="K28" s="82">
        <v>6.8798266283689644</v>
      </c>
      <c r="L28" s="82">
        <v>12.734559089110954</v>
      </c>
    </row>
    <row r="29" spans="1:16">
      <c r="A29" s="108">
        <v>2019</v>
      </c>
      <c r="B29" s="38">
        <v>1945</v>
      </c>
      <c r="C29" s="38">
        <v>2500</v>
      </c>
      <c r="D29" s="38">
        <v>18</v>
      </c>
      <c r="E29" s="109">
        <v>0.92544987146529567</v>
      </c>
      <c r="F29" s="109">
        <v>128.53470437017995</v>
      </c>
      <c r="G29" s="109">
        <v>129.46015424164526</v>
      </c>
      <c r="H29" s="38">
        <v>153987.09</v>
      </c>
      <c r="I29" s="38">
        <v>292913</v>
      </c>
      <c r="J29" s="38">
        <v>3568</v>
      </c>
      <c r="K29" s="111">
        <v>6.640196918538952</v>
      </c>
      <c r="L29" s="111">
        <v>12.181091313803075</v>
      </c>
    </row>
    <row r="30" spans="1:16">
      <c r="A30" s="1" t="s">
        <v>327</v>
      </c>
      <c r="F30" s="8"/>
      <c r="L30"/>
    </row>
    <row r="31" spans="1:16">
      <c r="A31" s="1" t="s">
        <v>302</v>
      </c>
      <c r="G31" s="8"/>
      <c r="I31" s="5"/>
      <c r="J31" s="5"/>
      <c r="K31"/>
    </row>
    <row r="32" spans="1:16">
      <c r="B32" s="8"/>
      <c r="C32" s="96"/>
      <c r="K32"/>
    </row>
    <row r="33" spans="2:11">
      <c r="B33" s="8"/>
      <c r="C33" s="96"/>
      <c r="K33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workbookViewId="0"/>
  </sheetViews>
  <sheetFormatPr defaultColWidth="9.1796875" defaultRowHeight="14.5"/>
  <cols>
    <col min="1" max="1" width="42.453125" style="1" customWidth="1"/>
    <col min="2" max="9" width="5.54296875" style="1" bestFit="1" customWidth="1"/>
    <col min="10" max="10" width="5.54296875" style="1" customWidth="1"/>
    <col min="11" max="11" width="9.1796875" style="1"/>
    <col min="12" max="12" width="41" style="1" customWidth="1"/>
    <col min="13" max="20" width="5.54296875" style="1" bestFit="1" customWidth="1"/>
    <col min="21" max="16384" width="9.1796875" style="1"/>
  </cols>
  <sheetData>
    <row r="1" spans="1:20">
      <c r="A1" s="17" t="s">
        <v>530</v>
      </c>
      <c r="L1" s="17" t="s">
        <v>531</v>
      </c>
    </row>
    <row r="2" spans="1:20">
      <c r="A2" s="2" t="s">
        <v>152</v>
      </c>
      <c r="B2" s="3">
        <v>2012</v>
      </c>
      <c r="C2" s="3">
        <v>2013</v>
      </c>
      <c r="D2" s="4">
        <v>2014</v>
      </c>
      <c r="E2" s="3">
        <v>2015</v>
      </c>
      <c r="F2" s="4">
        <v>2016</v>
      </c>
      <c r="G2" s="3">
        <v>2017</v>
      </c>
      <c r="H2" s="4">
        <v>2018</v>
      </c>
      <c r="I2" s="3">
        <v>2019</v>
      </c>
      <c r="J2" s="138"/>
      <c r="L2" s="2" t="s">
        <v>152</v>
      </c>
      <c r="M2" s="3">
        <v>2012</v>
      </c>
      <c r="N2" s="3">
        <v>2013</v>
      </c>
      <c r="O2" s="4">
        <v>2014</v>
      </c>
      <c r="P2" s="3">
        <v>2015</v>
      </c>
      <c r="Q2" s="4">
        <v>2016</v>
      </c>
      <c r="R2" s="3">
        <v>2017</v>
      </c>
      <c r="S2" s="4">
        <v>2018</v>
      </c>
      <c r="T2" s="3">
        <v>2019</v>
      </c>
    </row>
    <row r="3" spans="1:20">
      <c r="A3" s="1" t="s">
        <v>407</v>
      </c>
      <c r="B3" s="1">
        <v>4451</v>
      </c>
      <c r="C3" s="1">
        <v>4783</v>
      </c>
      <c r="D3" s="1">
        <v>4776</v>
      </c>
      <c r="E3" s="1">
        <v>4667</v>
      </c>
      <c r="F3" s="1">
        <v>4663</v>
      </c>
      <c r="G3" s="1">
        <v>4706</v>
      </c>
      <c r="H3" s="1">
        <v>4457</v>
      </c>
      <c r="I3" s="1">
        <v>4403</v>
      </c>
      <c r="K3" s="12"/>
      <c r="L3" s="1" t="s">
        <v>407</v>
      </c>
      <c r="M3" s="1">
        <v>2030</v>
      </c>
      <c r="N3" s="1">
        <v>2107</v>
      </c>
      <c r="O3" s="1">
        <v>2123</v>
      </c>
      <c r="P3" s="1">
        <v>2021</v>
      </c>
      <c r="Q3" s="1">
        <v>2082</v>
      </c>
      <c r="R3" s="1">
        <v>2109</v>
      </c>
      <c r="S3" s="1">
        <v>2025</v>
      </c>
      <c r="T3" s="1">
        <v>1945</v>
      </c>
    </row>
    <row r="4" spans="1:20">
      <c r="A4" s="1" t="s">
        <v>408</v>
      </c>
      <c r="B4" s="1">
        <v>3</v>
      </c>
      <c r="C4" s="1">
        <v>1</v>
      </c>
      <c r="D4" s="1">
        <v>3</v>
      </c>
      <c r="F4" s="1">
        <v>1</v>
      </c>
      <c r="H4" s="1">
        <v>1</v>
      </c>
      <c r="K4" s="67"/>
      <c r="L4" s="1" t="s">
        <v>408</v>
      </c>
      <c r="M4" s="1">
        <v>1</v>
      </c>
    </row>
    <row r="5" spans="1:20">
      <c r="A5" s="1" t="s">
        <v>409</v>
      </c>
      <c r="B5" s="1">
        <v>44</v>
      </c>
      <c r="C5" s="1">
        <v>32</v>
      </c>
      <c r="D5" s="1">
        <v>47</v>
      </c>
      <c r="E5" s="1">
        <v>32</v>
      </c>
      <c r="F5" s="1">
        <v>43</v>
      </c>
      <c r="G5" s="1">
        <v>45</v>
      </c>
      <c r="H5" s="1">
        <v>39</v>
      </c>
      <c r="I5" s="1">
        <v>34</v>
      </c>
      <c r="K5" s="12"/>
      <c r="L5" s="1" t="s">
        <v>409</v>
      </c>
      <c r="M5" s="1">
        <v>41</v>
      </c>
      <c r="N5" s="1">
        <v>32</v>
      </c>
      <c r="O5" s="1">
        <v>42</v>
      </c>
      <c r="P5" s="1">
        <v>28</v>
      </c>
      <c r="Q5" s="1">
        <v>38</v>
      </c>
      <c r="R5" s="1">
        <v>42</v>
      </c>
      <c r="S5" s="1">
        <v>34</v>
      </c>
      <c r="T5" s="1">
        <v>29</v>
      </c>
    </row>
    <row r="6" spans="1:20">
      <c r="A6" s="1" t="s">
        <v>410</v>
      </c>
      <c r="B6" s="1">
        <v>18</v>
      </c>
      <c r="C6" s="1">
        <v>22</v>
      </c>
      <c r="D6" s="1">
        <v>29</v>
      </c>
      <c r="E6" s="1">
        <v>24</v>
      </c>
      <c r="F6" s="1">
        <v>22</v>
      </c>
      <c r="G6" s="1">
        <v>19</v>
      </c>
      <c r="H6" s="1">
        <v>21</v>
      </c>
      <c r="I6" s="1">
        <v>15</v>
      </c>
      <c r="K6" s="12"/>
      <c r="L6" s="1" t="s">
        <v>410</v>
      </c>
      <c r="M6" s="1">
        <v>15</v>
      </c>
      <c r="N6" s="1">
        <v>16</v>
      </c>
      <c r="O6" s="1">
        <v>23</v>
      </c>
      <c r="P6" s="1">
        <v>20</v>
      </c>
      <c r="Q6" s="1">
        <v>11</v>
      </c>
      <c r="R6" s="1">
        <v>11</v>
      </c>
      <c r="S6" s="1">
        <v>19</v>
      </c>
      <c r="T6" s="1">
        <v>14</v>
      </c>
    </row>
    <row r="7" spans="1:20">
      <c r="A7" s="1" t="s">
        <v>411</v>
      </c>
      <c r="B7" s="1">
        <v>34</v>
      </c>
      <c r="C7" s="1">
        <v>55</v>
      </c>
      <c r="D7" s="1">
        <v>48</v>
      </c>
      <c r="E7" s="1">
        <v>39</v>
      </c>
      <c r="F7" s="1">
        <v>49</v>
      </c>
      <c r="G7" s="1">
        <v>36</v>
      </c>
      <c r="H7" s="1">
        <v>50</v>
      </c>
      <c r="I7" s="1">
        <v>44</v>
      </c>
      <c r="K7" s="12"/>
      <c r="L7" s="1" t="s">
        <v>411</v>
      </c>
      <c r="M7" s="1">
        <v>31</v>
      </c>
      <c r="N7" s="1">
        <v>50</v>
      </c>
      <c r="O7" s="1">
        <v>40</v>
      </c>
      <c r="P7" s="1">
        <v>33</v>
      </c>
      <c r="Q7" s="1">
        <v>45</v>
      </c>
      <c r="R7" s="1">
        <v>33</v>
      </c>
      <c r="S7" s="1">
        <v>50</v>
      </c>
      <c r="T7" s="1">
        <v>39</v>
      </c>
    </row>
    <row r="8" spans="1:20">
      <c r="A8" s="1" t="s">
        <v>412</v>
      </c>
      <c r="B8" s="1">
        <v>34</v>
      </c>
      <c r="C8" s="1">
        <v>37</v>
      </c>
      <c r="D8" s="1">
        <v>36</v>
      </c>
      <c r="E8" s="1">
        <v>21</v>
      </c>
      <c r="F8" s="1">
        <v>30</v>
      </c>
      <c r="G8" s="1">
        <v>42</v>
      </c>
      <c r="H8" s="1">
        <v>66</v>
      </c>
      <c r="I8" s="1">
        <v>69</v>
      </c>
      <c r="K8" s="12"/>
      <c r="L8" s="1" t="s">
        <v>412</v>
      </c>
      <c r="M8" s="1">
        <v>24</v>
      </c>
      <c r="N8" s="1">
        <v>24</v>
      </c>
      <c r="O8" s="1">
        <v>27</v>
      </c>
      <c r="P8" s="1">
        <v>13</v>
      </c>
      <c r="Q8" s="1">
        <v>18</v>
      </c>
      <c r="R8" s="1">
        <v>31</v>
      </c>
      <c r="S8" s="1">
        <v>53</v>
      </c>
      <c r="T8" s="1">
        <v>54</v>
      </c>
    </row>
    <row r="9" spans="1:20">
      <c r="A9" s="1" t="s">
        <v>413</v>
      </c>
      <c r="K9" s="12"/>
      <c r="L9" s="1" t="s">
        <v>413</v>
      </c>
    </row>
    <row r="10" spans="1:20">
      <c r="A10" s="1" t="s">
        <v>414</v>
      </c>
      <c r="B10" s="1">
        <v>492</v>
      </c>
      <c r="C10" s="1">
        <v>488</v>
      </c>
      <c r="D10" s="1">
        <v>526</v>
      </c>
      <c r="E10" s="1">
        <v>470</v>
      </c>
      <c r="F10" s="1">
        <v>471</v>
      </c>
      <c r="G10" s="1">
        <v>483</v>
      </c>
      <c r="H10" s="1">
        <v>503</v>
      </c>
      <c r="I10" s="1">
        <v>451</v>
      </c>
      <c r="K10" s="12"/>
      <c r="L10" s="1" t="s">
        <v>414</v>
      </c>
      <c r="M10" s="1">
        <v>224</v>
      </c>
      <c r="N10" s="1">
        <v>184</v>
      </c>
      <c r="O10" s="1">
        <v>239</v>
      </c>
      <c r="P10" s="1">
        <v>218</v>
      </c>
      <c r="Q10" s="1">
        <v>200</v>
      </c>
      <c r="R10" s="1">
        <v>212</v>
      </c>
      <c r="S10" s="1">
        <v>222</v>
      </c>
      <c r="T10" s="1">
        <v>193</v>
      </c>
    </row>
    <row r="11" spans="1:20">
      <c r="A11" s="1" t="s">
        <v>415</v>
      </c>
      <c r="B11" s="1">
        <v>15</v>
      </c>
      <c r="C11" s="1">
        <v>13</v>
      </c>
      <c r="D11" s="1">
        <v>9</v>
      </c>
      <c r="E11" s="1">
        <v>5</v>
      </c>
      <c r="F11" s="1">
        <v>8</v>
      </c>
      <c r="G11" s="1">
        <v>7</v>
      </c>
      <c r="H11" s="1">
        <v>13</v>
      </c>
      <c r="I11" s="1">
        <v>5</v>
      </c>
      <c r="K11" s="12"/>
      <c r="L11" s="1" t="s">
        <v>415</v>
      </c>
      <c r="M11" s="1">
        <v>2</v>
      </c>
      <c r="N11" s="1">
        <v>5</v>
      </c>
      <c r="P11" s="1">
        <v>1</v>
      </c>
      <c r="S11" s="1">
        <v>7</v>
      </c>
      <c r="T11" s="1">
        <v>1</v>
      </c>
    </row>
    <row r="12" spans="1:20">
      <c r="A12" s="1" t="s">
        <v>416</v>
      </c>
      <c r="B12" s="1">
        <v>51</v>
      </c>
      <c r="C12" s="1">
        <v>63</v>
      </c>
      <c r="D12" s="1">
        <v>56</v>
      </c>
      <c r="E12" s="1">
        <v>54</v>
      </c>
      <c r="F12" s="1">
        <v>42</v>
      </c>
      <c r="G12" s="1">
        <v>44</v>
      </c>
      <c r="H12" s="1">
        <v>76</v>
      </c>
      <c r="I12" s="1">
        <v>17</v>
      </c>
      <c r="K12" s="12"/>
      <c r="L12" s="1" t="s">
        <v>416</v>
      </c>
      <c r="M12" s="1">
        <v>10</v>
      </c>
      <c r="N12" s="1">
        <v>9</v>
      </c>
      <c r="O12" s="1">
        <v>10</v>
      </c>
      <c r="P12" s="1">
        <v>7</v>
      </c>
      <c r="Q12" s="1">
        <v>8</v>
      </c>
      <c r="R12" s="1">
        <v>5</v>
      </c>
      <c r="S12" s="1">
        <v>36</v>
      </c>
      <c r="T12" s="1">
        <v>5</v>
      </c>
    </row>
    <row r="13" spans="1:20">
      <c r="A13" s="1" t="s">
        <v>417</v>
      </c>
      <c r="B13" s="1">
        <v>31</v>
      </c>
      <c r="C13" s="1">
        <v>36</v>
      </c>
      <c r="D13" s="1">
        <v>32</v>
      </c>
      <c r="E13" s="1">
        <v>38</v>
      </c>
      <c r="F13" s="1">
        <v>41</v>
      </c>
      <c r="G13" s="1">
        <v>43</v>
      </c>
      <c r="H13" s="1">
        <v>36</v>
      </c>
      <c r="I13" s="1">
        <v>35</v>
      </c>
      <c r="K13" s="12"/>
      <c r="L13" s="1" t="s">
        <v>417</v>
      </c>
      <c r="M13" s="1">
        <v>16</v>
      </c>
      <c r="N13" s="1">
        <v>20</v>
      </c>
      <c r="O13" s="1">
        <v>18</v>
      </c>
      <c r="P13" s="1">
        <v>24</v>
      </c>
      <c r="Q13" s="1">
        <v>16</v>
      </c>
      <c r="R13" s="1">
        <v>26</v>
      </c>
      <c r="S13" s="1">
        <v>23</v>
      </c>
      <c r="T13" s="1">
        <v>19</v>
      </c>
    </row>
    <row r="14" spans="1:20">
      <c r="A14" s="1" t="s">
        <v>418</v>
      </c>
      <c r="B14" s="1">
        <v>49</v>
      </c>
      <c r="C14" s="1">
        <v>46</v>
      </c>
      <c r="D14" s="1">
        <v>42</v>
      </c>
      <c r="E14" s="1">
        <v>49</v>
      </c>
      <c r="F14" s="1">
        <v>46</v>
      </c>
      <c r="G14" s="1">
        <v>64</v>
      </c>
      <c r="H14" s="1">
        <v>45</v>
      </c>
      <c r="I14" s="1">
        <v>86</v>
      </c>
      <c r="L14" s="1" t="s">
        <v>418</v>
      </c>
      <c r="M14" s="1">
        <v>10</v>
      </c>
      <c r="N14" s="1">
        <v>18</v>
      </c>
      <c r="O14" s="1">
        <v>17</v>
      </c>
      <c r="P14" s="1">
        <v>26</v>
      </c>
      <c r="Q14" s="1">
        <v>18</v>
      </c>
      <c r="R14" s="1">
        <v>22</v>
      </c>
      <c r="S14" s="1">
        <v>11</v>
      </c>
      <c r="T14" s="1">
        <v>33</v>
      </c>
    </row>
    <row r="15" spans="1:20">
      <c r="A15" s="1" t="s">
        <v>419</v>
      </c>
      <c r="B15" s="1">
        <v>6</v>
      </c>
      <c r="C15" s="1">
        <v>8</v>
      </c>
      <c r="D15" s="1">
        <v>11</v>
      </c>
      <c r="E15" s="1">
        <v>7</v>
      </c>
      <c r="F15" s="1">
        <v>3</v>
      </c>
      <c r="G15" s="1">
        <v>11</v>
      </c>
      <c r="H15" s="1">
        <v>2</v>
      </c>
      <c r="I15" s="1">
        <v>5</v>
      </c>
      <c r="L15" s="1" t="s">
        <v>419</v>
      </c>
    </row>
    <row r="16" spans="1:20">
      <c r="A16" s="1" t="s">
        <v>420</v>
      </c>
      <c r="B16" s="1">
        <v>399</v>
      </c>
      <c r="C16" s="1">
        <v>452</v>
      </c>
      <c r="D16" s="1">
        <v>451</v>
      </c>
      <c r="E16" s="1">
        <v>456</v>
      </c>
      <c r="F16" s="1">
        <v>492</v>
      </c>
      <c r="G16" s="1">
        <v>482</v>
      </c>
      <c r="H16" s="1">
        <v>484</v>
      </c>
      <c r="I16" s="1">
        <v>492</v>
      </c>
      <c r="L16" s="1" t="s">
        <v>420</v>
      </c>
      <c r="M16" s="1">
        <v>201</v>
      </c>
      <c r="N16" s="1">
        <v>230</v>
      </c>
      <c r="O16" s="1">
        <v>234</v>
      </c>
      <c r="P16" s="1">
        <v>241</v>
      </c>
      <c r="Q16" s="1">
        <v>252</v>
      </c>
      <c r="R16" s="1">
        <v>268</v>
      </c>
      <c r="S16" s="1">
        <v>286</v>
      </c>
      <c r="T16" s="1">
        <v>282</v>
      </c>
    </row>
    <row r="17" spans="1:20">
      <c r="A17" s="1" t="s">
        <v>8</v>
      </c>
      <c r="B17" s="1">
        <v>372</v>
      </c>
      <c r="C17" s="1">
        <v>293</v>
      </c>
      <c r="D17" s="1">
        <v>271</v>
      </c>
      <c r="E17" s="1">
        <v>254</v>
      </c>
      <c r="F17" s="1">
        <v>241</v>
      </c>
      <c r="G17" s="1">
        <v>237</v>
      </c>
      <c r="H17" s="1">
        <v>206</v>
      </c>
      <c r="I17" s="1">
        <v>174</v>
      </c>
      <c r="L17" s="1" t="s">
        <v>8</v>
      </c>
      <c r="M17" s="1">
        <v>271</v>
      </c>
      <c r="N17" s="1">
        <v>212</v>
      </c>
      <c r="O17" s="1">
        <v>191</v>
      </c>
      <c r="P17" s="1">
        <v>178</v>
      </c>
      <c r="Q17" s="1">
        <v>172</v>
      </c>
      <c r="R17" s="1">
        <v>176</v>
      </c>
      <c r="S17" s="1">
        <v>155</v>
      </c>
      <c r="T17" s="1">
        <v>131</v>
      </c>
    </row>
    <row r="18" spans="1:20">
      <c r="A18" s="1" t="s">
        <v>421</v>
      </c>
      <c r="B18" s="1">
        <v>829</v>
      </c>
      <c r="C18" s="1">
        <v>782</v>
      </c>
      <c r="D18" s="1">
        <v>808</v>
      </c>
      <c r="E18" s="1">
        <v>792</v>
      </c>
      <c r="F18" s="1">
        <v>866</v>
      </c>
      <c r="G18" s="1">
        <v>874</v>
      </c>
      <c r="H18" s="1">
        <v>785</v>
      </c>
      <c r="I18" s="1">
        <v>891</v>
      </c>
      <c r="L18" s="1" t="s">
        <v>421</v>
      </c>
      <c r="M18" s="1">
        <v>573</v>
      </c>
      <c r="N18" s="1">
        <v>555</v>
      </c>
      <c r="O18" s="1">
        <v>546</v>
      </c>
      <c r="P18" s="1">
        <v>536</v>
      </c>
      <c r="Q18" s="1">
        <v>586</v>
      </c>
      <c r="R18" s="1">
        <v>589</v>
      </c>
      <c r="S18" s="1">
        <v>565</v>
      </c>
      <c r="T18" s="1">
        <v>611</v>
      </c>
    </row>
    <row r="19" spans="1:20">
      <c r="A19" s="1" t="s">
        <v>422</v>
      </c>
      <c r="B19" s="1">
        <v>134</v>
      </c>
      <c r="C19" s="1">
        <v>118</v>
      </c>
      <c r="D19" s="1">
        <v>108</v>
      </c>
      <c r="E19" s="1">
        <v>96</v>
      </c>
      <c r="F19" s="1">
        <v>109</v>
      </c>
      <c r="G19" s="1">
        <v>113</v>
      </c>
      <c r="H19" s="1">
        <v>107</v>
      </c>
      <c r="I19" s="1">
        <v>103</v>
      </c>
      <c r="L19" s="1" t="s">
        <v>422</v>
      </c>
      <c r="M19" s="1">
        <v>91</v>
      </c>
      <c r="N19" s="1">
        <v>83</v>
      </c>
      <c r="O19" s="1">
        <v>63</v>
      </c>
      <c r="P19" s="1">
        <v>64</v>
      </c>
      <c r="Q19" s="1">
        <v>59</v>
      </c>
      <c r="R19" s="1">
        <v>67</v>
      </c>
      <c r="S19" s="1">
        <v>62</v>
      </c>
      <c r="T19" s="1">
        <v>65</v>
      </c>
    </row>
    <row r="20" spans="1:20">
      <c r="A20" s="1" t="s">
        <v>423</v>
      </c>
      <c r="B20" s="1">
        <v>6</v>
      </c>
      <c r="D20" s="1">
        <v>3</v>
      </c>
      <c r="E20" s="1">
        <v>1</v>
      </c>
      <c r="G20" s="1">
        <v>1</v>
      </c>
      <c r="I20" s="1">
        <v>1</v>
      </c>
      <c r="L20" s="1" t="s">
        <v>423</v>
      </c>
      <c r="M20" s="1">
        <v>1</v>
      </c>
      <c r="O20" s="1">
        <v>2</v>
      </c>
      <c r="R20" s="1">
        <v>1</v>
      </c>
    </row>
    <row r="21" spans="1:20">
      <c r="A21" s="1" t="s">
        <v>424</v>
      </c>
      <c r="C21" s="1">
        <v>3</v>
      </c>
      <c r="D21" s="1">
        <v>1</v>
      </c>
      <c r="L21" s="1" t="s">
        <v>424</v>
      </c>
    </row>
    <row r="22" spans="1:20">
      <c r="A22" s="1" t="s">
        <v>426</v>
      </c>
      <c r="B22" s="1">
        <v>31</v>
      </c>
      <c r="C22" s="1">
        <v>31</v>
      </c>
      <c r="D22" s="1">
        <v>36</v>
      </c>
      <c r="E22" s="1">
        <v>32</v>
      </c>
      <c r="F22" s="1">
        <v>36</v>
      </c>
      <c r="G22" s="1">
        <v>77</v>
      </c>
      <c r="H22" s="1">
        <v>90</v>
      </c>
      <c r="I22" s="1">
        <v>81</v>
      </c>
      <c r="L22" s="1" t="s">
        <v>426</v>
      </c>
      <c r="M22" s="1">
        <v>27</v>
      </c>
      <c r="N22" s="1">
        <v>19</v>
      </c>
      <c r="O22" s="1">
        <v>28</v>
      </c>
      <c r="P22" s="1">
        <v>24</v>
      </c>
      <c r="Q22" s="1">
        <v>25</v>
      </c>
      <c r="R22" s="1">
        <v>61</v>
      </c>
      <c r="S22" s="1">
        <v>82</v>
      </c>
      <c r="T22" s="1">
        <v>67</v>
      </c>
    </row>
    <row r="23" spans="1:20">
      <c r="A23" s="1" t="s">
        <v>425</v>
      </c>
      <c r="B23" s="1">
        <v>10</v>
      </c>
      <c r="C23" s="1">
        <v>13</v>
      </c>
      <c r="D23" s="1">
        <v>9</v>
      </c>
      <c r="E23" s="1">
        <v>9</v>
      </c>
      <c r="F23" s="1">
        <v>5</v>
      </c>
      <c r="G23" s="1">
        <v>10</v>
      </c>
      <c r="H23" s="1">
        <v>7</v>
      </c>
      <c r="I23" s="1">
        <v>4</v>
      </c>
      <c r="L23" s="1" t="s">
        <v>425</v>
      </c>
      <c r="M23" s="1">
        <v>4</v>
      </c>
      <c r="N23" s="1">
        <v>5</v>
      </c>
      <c r="O23" s="1">
        <v>7</v>
      </c>
      <c r="P23" s="1">
        <v>6</v>
      </c>
      <c r="Q23" s="1">
        <v>2</v>
      </c>
      <c r="R23" s="1">
        <v>6</v>
      </c>
      <c r="S23" s="1">
        <v>3</v>
      </c>
      <c r="T23" s="1">
        <v>1</v>
      </c>
    </row>
    <row r="24" spans="1:20">
      <c r="A24" s="1" t="s">
        <v>185</v>
      </c>
      <c r="B24" s="1">
        <v>124</v>
      </c>
      <c r="C24" s="1">
        <v>123</v>
      </c>
      <c r="D24" s="1">
        <v>166</v>
      </c>
      <c r="E24" s="1">
        <v>183</v>
      </c>
      <c r="F24" s="1">
        <v>165</v>
      </c>
      <c r="G24" s="1">
        <v>198</v>
      </c>
      <c r="H24" s="1">
        <v>157</v>
      </c>
      <c r="I24" s="1">
        <v>169</v>
      </c>
      <c r="L24" s="1" t="s">
        <v>185</v>
      </c>
      <c r="M24" s="1">
        <v>44</v>
      </c>
      <c r="N24" s="1">
        <v>56</v>
      </c>
      <c r="O24" s="1">
        <v>81</v>
      </c>
      <c r="P24" s="1">
        <v>82</v>
      </c>
      <c r="Q24" s="1">
        <v>73</v>
      </c>
      <c r="R24" s="1">
        <v>99</v>
      </c>
      <c r="S24" s="1">
        <v>71</v>
      </c>
      <c r="T24" s="1">
        <v>79</v>
      </c>
    </row>
    <row r="25" spans="1:20">
      <c r="A25" s="6" t="s">
        <v>6</v>
      </c>
      <c r="B25" s="7">
        <f t="shared" ref="B25:I25" si="0">SUM(B3:B24)</f>
        <v>7133</v>
      </c>
      <c r="C25" s="7">
        <f t="shared" si="0"/>
        <v>7399</v>
      </c>
      <c r="D25" s="7">
        <f t="shared" si="0"/>
        <v>7468</v>
      </c>
      <c r="E25" s="7">
        <f t="shared" si="0"/>
        <v>7229</v>
      </c>
      <c r="F25" s="7">
        <f t="shared" si="0"/>
        <v>7333</v>
      </c>
      <c r="G25" s="7">
        <f t="shared" si="0"/>
        <v>7492</v>
      </c>
      <c r="H25" s="7">
        <f t="shared" si="0"/>
        <v>7145</v>
      </c>
      <c r="I25" s="7">
        <f t="shared" si="0"/>
        <v>7079</v>
      </c>
      <c r="J25" s="13"/>
      <c r="L25" s="6" t="s">
        <v>6</v>
      </c>
      <c r="M25" s="7">
        <f t="shared" ref="M25" si="1">SUM(M3:M24)</f>
        <v>3616</v>
      </c>
      <c r="N25" s="7">
        <f t="shared" ref="N25" si="2">SUM(N3:N24)</f>
        <v>3625</v>
      </c>
      <c r="O25" s="7">
        <f t="shared" ref="O25" si="3">SUM(O3:O24)</f>
        <v>3691</v>
      </c>
      <c r="P25" s="7">
        <f t="shared" ref="P25" si="4">SUM(P3:P24)</f>
        <v>3522</v>
      </c>
      <c r="Q25" s="7">
        <f t="shared" ref="Q25:T25" si="5">SUM(Q3:Q24)</f>
        <v>3605</v>
      </c>
      <c r="R25" s="7">
        <f t="shared" ref="R25" si="6">SUM(R3:R24)</f>
        <v>3758</v>
      </c>
      <c r="S25" s="7">
        <f t="shared" si="5"/>
        <v>3704</v>
      </c>
      <c r="T25" s="7">
        <f t="shared" si="5"/>
        <v>3568</v>
      </c>
    </row>
    <row r="28" spans="1:20">
      <c r="A28" s="17" t="s">
        <v>532</v>
      </c>
      <c r="L28" s="17" t="s">
        <v>531</v>
      </c>
    </row>
    <row r="29" spans="1:20">
      <c r="A29" s="2" t="s">
        <v>152</v>
      </c>
      <c r="B29" s="3">
        <v>2012</v>
      </c>
      <c r="C29" s="3">
        <v>2013</v>
      </c>
      <c r="D29" s="4">
        <v>2014</v>
      </c>
      <c r="E29" s="3">
        <v>2015</v>
      </c>
      <c r="F29" s="4">
        <v>2016</v>
      </c>
      <c r="G29" s="3">
        <v>2017</v>
      </c>
      <c r="H29" s="4">
        <v>2018</v>
      </c>
      <c r="I29" s="3">
        <v>2019</v>
      </c>
      <c r="J29" s="138"/>
      <c r="L29" s="2" t="s">
        <v>152</v>
      </c>
      <c r="M29" s="3">
        <v>2012</v>
      </c>
      <c r="N29" s="3">
        <v>2013</v>
      </c>
      <c r="O29" s="4">
        <v>2014</v>
      </c>
      <c r="P29" s="3">
        <v>2015</v>
      </c>
      <c r="Q29" s="4">
        <v>2016</v>
      </c>
      <c r="R29" s="3">
        <v>2017</v>
      </c>
      <c r="S29" s="4">
        <v>2018</v>
      </c>
      <c r="T29" s="3">
        <v>2019</v>
      </c>
    </row>
    <row r="30" spans="1:20">
      <c r="A30" s="1" t="s">
        <v>149</v>
      </c>
      <c r="B30" s="5">
        <f t="shared" ref="B30:G30" si="7">B3+B4+B5+B6</f>
        <v>4516</v>
      </c>
      <c r="C30" s="5">
        <f t="shared" si="7"/>
        <v>4838</v>
      </c>
      <c r="D30" s="5">
        <f t="shared" si="7"/>
        <v>4855</v>
      </c>
      <c r="E30" s="5">
        <f t="shared" si="7"/>
        <v>4723</v>
      </c>
      <c r="F30" s="5">
        <f t="shared" si="7"/>
        <v>4729</v>
      </c>
      <c r="G30" s="5">
        <f t="shared" si="7"/>
        <v>4770</v>
      </c>
      <c r="H30" s="5">
        <f t="shared" ref="H30:I30" si="8">H3+H4+H5+H6</f>
        <v>4518</v>
      </c>
      <c r="I30" s="5">
        <f t="shared" si="8"/>
        <v>4452</v>
      </c>
      <c r="J30" s="5"/>
      <c r="L30" s="1" t="s">
        <v>149</v>
      </c>
      <c r="M30" s="5">
        <f t="shared" ref="M30:R30" si="9">M3+M4+M5+M6</f>
        <v>2087</v>
      </c>
      <c r="N30" s="5">
        <f t="shared" si="9"/>
        <v>2155</v>
      </c>
      <c r="O30" s="5">
        <f t="shared" si="9"/>
        <v>2188</v>
      </c>
      <c r="P30" s="5">
        <f t="shared" si="9"/>
        <v>2069</v>
      </c>
      <c r="Q30" s="1">
        <f t="shared" si="9"/>
        <v>2131</v>
      </c>
      <c r="R30" s="10">
        <f t="shared" si="9"/>
        <v>2162</v>
      </c>
      <c r="S30" s="10">
        <f t="shared" ref="S30:T30" si="10">S3+S4+S5+S6</f>
        <v>2078</v>
      </c>
      <c r="T30" s="10">
        <f t="shared" si="10"/>
        <v>1988</v>
      </c>
    </row>
    <row r="31" spans="1:20">
      <c r="A31" s="1" t="s">
        <v>449</v>
      </c>
      <c r="B31" s="5">
        <f>B10+B11+B12+B13+B14</f>
        <v>638</v>
      </c>
      <c r="C31" s="5">
        <f t="shared" ref="C31:G31" si="11">C10+C11+C12+C13+C14</f>
        <v>646</v>
      </c>
      <c r="D31" s="5">
        <f t="shared" si="11"/>
        <v>665</v>
      </c>
      <c r="E31" s="5">
        <f t="shared" si="11"/>
        <v>616</v>
      </c>
      <c r="F31" s="5">
        <f t="shared" si="11"/>
        <v>608</v>
      </c>
      <c r="G31" s="5">
        <f t="shared" si="11"/>
        <v>641</v>
      </c>
      <c r="H31" s="5">
        <f t="shared" ref="H31:I31" si="12">H10+H11+H12+H13+H14</f>
        <v>673</v>
      </c>
      <c r="I31" s="5">
        <f t="shared" si="12"/>
        <v>594</v>
      </c>
      <c r="J31" s="5"/>
      <c r="L31" s="1" t="s">
        <v>449</v>
      </c>
      <c r="M31" s="5">
        <f t="shared" ref="M31:R31" si="13">M10+M11+M12+M13+M14</f>
        <v>262</v>
      </c>
      <c r="N31" s="5">
        <f t="shared" si="13"/>
        <v>236</v>
      </c>
      <c r="O31" s="5">
        <f t="shared" si="13"/>
        <v>284</v>
      </c>
      <c r="P31" s="5">
        <f t="shared" si="13"/>
        <v>276</v>
      </c>
      <c r="Q31" s="1">
        <f t="shared" si="13"/>
        <v>242</v>
      </c>
      <c r="R31" s="10">
        <f t="shared" si="13"/>
        <v>265</v>
      </c>
      <c r="S31" s="10">
        <f t="shared" ref="S31:T31" si="14">S10+S11+S12+S13+S14</f>
        <v>299</v>
      </c>
      <c r="T31" s="10">
        <f t="shared" si="14"/>
        <v>251</v>
      </c>
    </row>
    <row r="32" spans="1:20">
      <c r="A32" s="1" t="s">
        <v>150</v>
      </c>
      <c r="B32" s="5">
        <f t="shared" ref="B32:G32" si="15">B16</f>
        <v>399</v>
      </c>
      <c r="C32" s="5">
        <f t="shared" si="15"/>
        <v>452</v>
      </c>
      <c r="D32" s="5">
        <f t="shared" si="15"/>
        <v>451</v>
      </c>
      <c r="E32" s="5">
        <f t="shared" si="15"/>
        <v>456</v>
      </c>
      <c r="F32" s="5">
        <f t="shared" si="15"/>
        <v>492</v>
      </c>
      <c r="G32" s="5">
        <f t="shared" si="15"/>
        <v>482</v>
      </c>
      <c r="H32" s="5">
        <f t="shared" ref="H32:I32" si="16">H16</f>
        <v>484</v>
      </c>
      <c r="I32" s="5">
        <f t="shared" si="16"/>
        <v>492</v>
      </c>
      <c r="J32" s="5"/>
      <c r="L32" s="1" t="s">
        <v>150</v>
      </c>
      <c r="M32" s="5">
        <f t="shared" ref="M32:R32" si="17">M16</f>
        <v>201</v>
      </c>
      <c r="N32" s="5">
        <f t="shared" si="17"/>
        <v>230</v>
      </c>
      <c r="O32" s="5">
        <f t="shared" si="17"/>
        <v>234</v>
      </c>
      <c r="P32" s="5">
        <f t="shared" si="17"/>
        <v>241</v>
      </c>
      <c r="Q32" s="1">
        <f t="shared" si="17"/>
        <v>252</v>
      </c>
      <c r="R32" s="10">
        <f t="shared" si="17"/>
        <v>268</v>
      </c>
      <c r="S32" s="10">
        <f t="shared" ref="S32:T32" si="18">S16</f>
        <v>286</v>
      </c>
      <c r="T32" s="10">
        <f t="shared" si="18"/>
        <v>282</v>
      </c>
    </row>
    <row r="33" spans="1:20">
      <c r="A33" s="1" t="s">
        <v>8</v>
      </c>
      <c r="B33" s="5">
        <f t="shared" ref="B33:G33" si="19">B17</f>
        <v>372</v>
      </c>
      <c r="C33" s="5">
        <f t="shared" si="19"/>
        <v>293</v>
      </c>
      <c r="D33" s="5">
        <f t="shared" si="19"/>
        <v>271</v>
      </c>
      <c r="E33" s="5">
        <f t="shared" si="19"/>
        <v>254</v>
      </c>
      <c r="F33" s="5">
        <f t="shared" si="19"/>
        <v>241</v>
      </c>
      <c r="G33" s="5">
        <f t="shared" si="19"/>
        <v>237</v>
      </c>
      <c r="H33" s="5">
        <f t="shared" ref="H33:I33" si="20">H17</f>
        <v>206</v>
      </c>
      <c r="I33" s="5">
        <f t="shared" si="20"/>
        <v>174</v>
      </c>
      <c r="J33" s="5"/>
      <c r="L33" s="1" t="s">
        <v>8</v>
      </c>
      <c r="M33" s="5">
        <f t="shared" ref="M33:R33" si="21">M17</f>
        <v>271</v>
      </c>
      <c r="N33" s="5">
        <f t="shared" si="21"/>
        <v>212</v>
      </c>
      <c r="O33" s="5">
        <f t="shared" si="21"/>
        <v>191</v>
      </c>
      <c r="P33" s="5">
        <f t="shared" si="21"/>
        <v>178</v>
      </c>
      <c r="Q33" s="1">
        <f t="shared" si="21"/>
        <v>172</v>
      </c>
      <c r="R33" s="10">
        <f t="shared" si="21"/>
        <v>176</v>
      </c>
      <c r="S33" s="10">
        <f t="shared" ref="S33:T33" si="22">S17</f>
        <v>155</v>
      </c>
      <c r="T33" s="10">
        <f t="shared" si="22"/>
        <v>131</v>
      </c>
    </row>
    <row r="34" spans="1:20">
      <c r="A34" s="1" t="s">
        <v>9</v>
      </c>
      <c r="B34" s="5">
        <f t="shared" ref="B34:G34" si="23">B18+B19</f>
        <v>963</v>
      </c>
      <c r="C34" s="5">
        <f t="shared" si="23"/>
        <v>900</v>
      </c>
      <c r="D34" s="5">
        <f t="shared" si="23"/>
        <v>916</v>
      </c>
      <c r="E34" s="5">
        <f t="shared" si="23"/>
        <v>888</v>
      </c>
      <c r="F34" s="5">
        <f t="shared" si="23"/>
        <v>975</v>
      </c>
      <c r="G34" s="5">
        <f t="shared" si="23"/>
        <v>987</v>
      </c>
      <c r="H34" s="5">
        <f t="shared" ref="H34:I34" si="24">H18+H19</f>
        <v>892</v>
      </c>
      <c r="I34" s="5">
        <f t="shared" si="24"/>
        <v>994</v>
      </c>
      <c r="J34" s="5"/>
      <c r="L34" s="1" t="s">
        <v>9</v>
      </c>
      <c r="M34" s="5">
        <f t="shared" ref="M34:R34" si="25">M18+M19</f>
        <v>664</v>
      </c>
      <c r="N34" s="5">
        <f t="shared" si="25"/>
        <v>638</v>
      </c>
      <c r="O34" s="5">
        <f t="shared" si="25"/>
        <v>609</v>
      </c>
      <c r="P34" s="5">
        <f t="shared" si="25"/>
        <v>600</v>
      </c>
      <c r="Q34" s="1">
        <f t="shared" si="25"/>
        <v>645</v>
      </c>
      <c r="R34" s="10">
        <f t="shared" si="25"/>
        <v>656</v>
      </c>
      <c r="S34" s="10">
        <f t="shared" ref="S34:T34" si="26">S18+S19</f>
        <v>627</v>
      </c>
      <c r="T34" s="10">
        <f t="shared" si="26"/>
        <v>676</v>
      </c>
    </row>
    <row r="35" spans="1:20">
      <c r="A35" s="1" t="s">
        <v>450</v>
      </c>
      <c r="B35" s="5">
        <f t="shared" ref="B35:G35" si="27">B7+B8+B9+B15+B20+B21+B22+B23</f>
        <v>121</v>
      </c>
      <c r="C35" s="5">
        <f t="shared" si="27"/>
        <v>147</v>
      </c>
      <c r="D35" s="5">
        <f t="shared" si="27"/>
        <v>144</v>
      </c>
      <c r="E35" s="5">
        <f t="shared" si="27"/>
        <v>109</v>
      </c>
      <c r="F35" s="5">
        <f t="shared" si="27"/>
        <v>123</v>
      </c>
      <c r="G35" s="5">
        <f t="shared" si="27"/>
        <v>177</v>
      </c>
      <c r="H35" s="5">
        <f t="shared" ref="H35:I35" si="28">H7+H8+H9+H15+H20+H21+H22+H23</f>
        <v>215</v>
      </c>
      <c r="I35" s="5">
        <f t="shared" si="28"/>
        <v>204</v>
      </c>
      <c r="J35" s="5"/>
      <c r="L35" s="1" t="s">
        <v>450</v>
      </c>
      <c r="M35" s="5">
        <f t="shared" ref="M35:R35" si="29">M7+M8+M9+M15+M20+M21+M22+M23</f>
        <v>87</v>
      </c>
      <c r="N35" s="5">
        <f t="shared" si="29"/>
        <v>98</v>
      </c>
      <c r="O35" s="5">
        <f t="shared" si="29"/>
        <v>104</v>
      </c>
      <c r="P35" s="5">
        <f t="shared" si="29"/>
        <v>76</v>
      </c>
      <c r="Q35" s="1">
        <f t="shared" si="29"/>
        <v>90</v>
      </c>
      <c r="R35" s="10">
        <f t="shared" si="29"/>
        <v>132</v>
      </c>
      <c r="S35" s="10">
        <f t="shared" ref="S35:T35" si="30">S7+S8+S9+S15+S20+S21+S22+S23</f>
        <v>188</v>
      </c>
      <c r="T35" s="10">
        <f t="shared" si="30"/>
        <v>161</v>
      </c>
    </row>
    <row r="36" spans="1:20">
      <c r="A36" s="1" t="s">
        <v>185</v>
      </c>
      <c r="B36" s="5">
        <f t="shared" ref="B36:G36" si="31">B24</f>
        <v>124</v>
      </c>
      <c r="C36" s="5">
        <f t="shared" si="31"/>
        <v>123</v>
      </c>
      <c r="D36" s="5">
        <f t="shared" si="31"/>
        <v>166</v>
      </c>
      <c r="E36" s="5">
        <f t="shared" si="31"/>
        <v>183</v>
      </c>
      <c r="F36" s="5">
        <f t="shared" si="31"/>
        <v>165</v>
      </c>
      <c r="G36" s="5">
        <f t="shared" si="31"/>
        <v>198</v>
      </c>
      <c r="H36" s="5">
        <f t="shared" ref="H36:I36" si="32">H24</f>
        <v>157</v>
      </c>
      <c r="I36" s="5">
        <f t="shared" si="32"/>
        <v>169</v>
      </c>
      <c r="J36" s="5"/>
      <c r="L36" s="1" t="s">
        <v>185</v>
      </c>
      <c r="M36" s="5">
        <f t="shared" ref="M36:R36" si="33">M24</f>
        <v>44</v>
      </c>
      <c r="N36" s="5">
        <f t="shared" si="33"/>
        <v>56</v>
      </c>
      <c r="O36" s="5">
        <f t="shared" si="33"/>
        <v>81</v>
      </c>
      <c r="P36" s="5">
        <f t="shared" si="33"/>
        <v>82</v>
      </c>
      <c r="Q36" s="1">
        <f t="shared" si="33"/>
        <v>73</v>
      </c>
      <c r="R36" s="10">
        <f t="shared" si="33"/>
        <v>99</v>
      </c>
      <c r="S36" s="10">
        <f t="shared" ref="S36:T36" si="34">S24</f>
        <v>71</v>
      </c>
      <c r="T36" s="10">
        <f t="shared" si="34"/>
        <v>79</v>
      </c>
    </row>
    <row r="37" spans="1:20">
      <c r="A37" s="6" t="s">
        <v>6</v>
      </c>
      <c r="B37" s="7">
        <f t="shared" ref="B37:G37" si="35">SUM(B30:B36)</f>
        <v>7133</v>
      </c>
      <c r="C37" s="7">
        <f t="shared" si="35"/>
        <v>7399</v>
      </c>
      <c r="D37" s="7">
        <f t="shared" si="35"/>
        <v>7468</v>
      </c>
      <c r="E37" s="7">
        <f t="shared" si="35"/>
        <v>7229</v>
      </c>
      <c r="F37" s="7">
        <f t="shared" si="35"/>
        <v>7333</v>
      </c>
      <c r="G37" s="7">
        <f t="shared" si="35"/>
        <v>7492</v>
      </c>
      <c r="H37" s="7">
        <f t="shared" ref="H37:I37" si="36">SUM(H30:H36)</f>
        <v>7145</v>
      </c>
      <c r="I37" s="7">
        <f t="shared" si="36"/>
        <v>7079</v>
      </c>
      <c r="J37" s="13"/>
      <c r="L37" s="6" t="s">
        <v>6</v>
      </c>
      <c r="M37" s="7">
        <f t="shared" ref="M37:R37" si="37">SUM(M30:M36)</f>
        <v>3616</v>
      </c>
      <c r="N37" s="7">
        <f t="shared" si="37"/>
        <v>3625</v>
      </c>
      <c r="O37" s="7">
        <f t="shared" si="37"/>
        <v>3691</v>
      </c>
      <c r="P37" s="7">
        <f t="shared" si="37"/>
        <v>3522</v>
      </c>
      <c r="Q37" s="7">
        <f t="shared" si="37"/>
        <v>3605</v>
      </c>
      <c r="R37" s="7">
        <f t="shared" si="37"/>
        <v>3758</v>
      </c>
      <c r="S37" s="7">
        <f t="shared" ref="S37:T37" si="38">SUM(S30:S36)</f>
        <v>3704</v>
      </c>
      <c r="T37" s="7">
        <f t="shared" si="38"/>
        <v>3568</v>
      </c>
    </row>
    <row r="38" spans="1:20">
      <c r="L38" s="12"/>
      <c r="M38" s="13"/>
      <c r="N38" s="13"/>
      <c r="O38" s="13"/>
      <c r="P38" s="13"/>
      <c r="Q38" s="13"/>
    </row>
    <row r="39" spans="1:20">
      <c r="A39" s="17" t="s">
        <v>533</v>
      </c>
      <c r="L39" s="17" t="s">
        <v>534</v>
      </c>
    </row>
    <row r="40" spans="1:20">
      <c r="A40" s="2" t="s">
        <v>152</v>
      </c>
      <c r="B40" s="3">
        <v>2012</v>
      </c>
      <c r="C40" s="3">
        <v>2013</v>
      </c>
      <c r="D40" s="4">
        <v>2014</v>
      </c>
      <c r="E40" s="3">
        <v>2015</v>
      </c>
      <c r="F40" s="4">
        <v>2016</v>
      </c>
      <c r="G40" s="3">
        <v>2017</v>
      </c>
      <c r="H40" s="4">
        <v>2018</v>
      </c>
      <c r="I40" s="3">
        <v>2019</v>
      </c>
      <c r="J40" s="138"/>
      <c r="L40" s="2" t="s">
        <v>152</v>
      </c>
      <c r="M40" s="3">
        <v>2012</v>
      </c>
      <c r="N40" s="3">
        <v>2013</v>
      </c>
      <c r="O40" s="4">
        <v>2014</v>
      </c>
      <c r="P40" s="3">
        <v>2015</v>
      </c>
      <c r="Q40" s="4">
        <v>2016</v>
      </c>
      <c r="R40" s="3">
        <v>2017</v>
      </c>
      <c r="S40" s="4">
        <v>2018</v>
      </c>
      <c r="T40" s="3">
        <v>2019</v>
      </c>
    </row>
    <row r="41" spans="1:20">
      <c r="A41" s="1" t="s">
        <v>149</v>
      </c>
      <c r="B41" s="8">
        <f t="shared" ref="B41:G41" si="39">B30/B$37*100</f>
        <v>63.311369690172434</v>
      </c>
      <c r="C41" s="8">
        <f t="shared" si="39"/>
        <v>65.387214488444386</v>
      </c>
      <c r="D41" s="8">
        <f t="shared" si="39"/>
        <v>65.010712372790564</v>
      </c>
      <c r="E41" s="8">
        <f t="shared" si="39"/>
        <v>65.334071102503799</v>
      </c>
      <c r="F41" s="8">
        <f t="shared" si="39"/>
        <v>64.489294967953086</v>
      </c>
      <c r="G41" s="8">
        <f t="shared" si="39"/>
        <v>63.66791243993594</v>
      </c>
      <c r="H41" s="8">
        <f t="shared" ref="H41:I41" si="40">H30/H$37*100</f>
        <v>63.233030090972711</v>
      </c>
      <c r="I41" s="8">
        <f t="shared" si="40"/>
        <v>62.890238734284495</v>
      </c>
      <c r="J41" s="8"/>
      <c r="L41" s="1" t="s">
        <v>149</v>
      </c>
      <c r="M41" s="8">
        <f t="shared" ref="M41:T48" si="41">M30/B$37*100</f>
        <v>29.258376559652323</v>
      </c>
      <c r="N41" s="8">
        <f t="shared" si="41"/>
        <v>29.125557507771322</v>
      </c>
      <c r="O41" s="8">
        <f t="shared" si="41"/>
        <v>29.298339582217459</v>
      </c>
      <c r="P41" s="8">
        <f t="shared" si="41"/>
        <v>28.62083275695117</v>
      </c>
      <c r="Q41" s="8">
        <f t="shared" si="41"/>
        <v>29.060411836901679</v>
      </c>
      <c r="R41" s="8">
        <f t="shared" si="41"/>
        <v>28.857447944474107</v>
      </c>
      <c r="S41" s="8">
        <f t="shared" si="41"/>
        <v>29.083275017494753</v>
      </c>
      <c r="T41" s="8">
        <f t="shared" si="41"/>
        <v>28.083062579460378</v>
      </c>
    </row>
    <row r="42" spans="1:20">
      <c r="A42" s="1" t="s">
        <v>449</v>
      </c>
      <c r="B42" s="8">
        <f t="shared" ref="B42:F42" si="42">B31/B$37*100</f>
        <v>8.9443431936071782</v>
      </c>
      <c r="C42" s="8">
        <f t="shared" si="42"/>
        <v>8.7309095823759968</v>
      </c>
      <c r="D42" s="8">
        <f t="shared" si="42"/>
        <v>8.9046598821638998</v>
      </c>
      <c r="E42" s="8">
        <f t="shared" si="42"/>
        <v>8.5212339189376127</v>
      </c>
      <c r="F42" s="8">
        <f t="shared" si="42"/>
        <v>8.2912859675439794</v>
      </c>
      <c r="G42" s="8">
        <f t="shared" ref="G42:H42" si="43">G31/G$37*100</f>
        <v>8.5557928457020811</v>
      </c>
      <c r="H42" s="8">
        <f t="shared" si="43"/>
        <v>9.4191742477256835</v>
      </c>
      <c r="I42" s="8">
        <f t="shared" ref="I42" si="44">I31/I$37*100</f>
        <v>8.391015680180816</v>
      </c>
      <c r="J42" s="8"/>
      <c r="L42" s="1" t="s">
        <v>449</v>
      </c>
      <c r="M42" s="8">
        <f t="shared" si="41"/>
        <v>3.6730688349922893</v>
      </c>
      <c r="N42" s="8">
        <f t="shared" si="41"/>
        <v>3.1896202189485066</v>
      </c>
      <c r="O42" s="8">
        <f t="shared" si="41"/>
        <v>3.8028923406534547</v>
      </c>
      <c r="P42" s="8">
        <f t="shared" si="41"/>
        <v>3.8179554571863323</v>
      </c>
      <c r="Q42" s="8">
        <f t="shared" si="41"/>
        <v>3.3001500068184919</v>
      </c>
      <c r="R42" s="8">
        <f t="shared" si="41"/>
        <v>3.5371062466631074</v>
      </c>
      <c r="S42" s="8">
        <f t="shared" si="41"/>
        <v>4.1847445766270122</v>
      </c>
      <c r="T42" s="8">
        <f t="shared" si="41"/>
        <v>3.5456985449922303</v>
      </c>
    </row>
    <row r="43" spans="1:20">
      <c r="A43" s="1" t="s">
        <v>150</v>
      </c>
      <c r="B43" s="8">
        <f t="shared" ref="B43:F43" si="45">B32/B$37*100</f>
        <v>5.5937193326790968</v>
      </c>
      <c r="C43" s="8">
        <f t="shared" si="45"/>
        <v>6.1089336396810374</v>
      </c>
      <c r="D43" s="8">
        <f t="shared" si="45"/>
        <v>6.0391001606855923</v>
      </c>
      <c r="E43" s="8">
        <f t="shared" si="45"/>
        <v>6.3079264075252457</v>
      </c>
      <c r="F43" s="8">
        <f t="shared" si="45"/>
        <v>6.7093958816309831</v>
      </c>
      <c r="G43" s="8">
        <f t="shared" ref="G43:H43" si="46">G32/G$37*100</f>
        <v>6.4335290977042172</v>
      </c>
      <c r="H43" s="8">
        <f t="shared" si="46"/>
        <v>6.773967809657103</v>
      </c>
      <c r="I43" s="8">
        <f t="shared" ref="I43" si="47">I32/I$37*100</f>
        <v>6.950134199745726</v>
      </c>
      <c r="J43" s="8"/>
      <c r="L43" s="1" t="s">
        <v>150</v>
      </c>
      <c r="M43" s="8">
        <f t="shared" si="41"/>
        <v>2.8178886863872146</v>
      </c>
      <c r="N43" s="8">
        <f t="shared" si="41"/>
        <v>3.1085281794837138</v>
      </c>
      <c r="O43" s="8">
        <f t="shared" si="41"/>
        <v>3.1333690412426356</v>
      </c>
      <c r="P43" s="8">
        <f t="shared" si="41"/>
        <v>3.3337944390648779</v>
      </c>
      <c r="Q43" s="8">
        <f t="shared" si="41"/>
        <v>3.4365198418109912</v>
      </c>
      <c r="R43" s="8">
        <f t="shared" si="41"/>
        <v>3.5771489588894818</v>
      </c>
      <c r="S43" s="8">
        <f t="shared" si="41"/>
        <v>4.0027991602519242</v>
      </c>
      <c r="T43" s="8">
        <f t="shared" si="41"/>
        <v>3.9836135047323071</v>
      </c>
    </row>
    <row r="44" spans="1:20">
      <c r="A44" s="1" t="s">
        <v>8</v>
      </c>
      <c r="B44" s="8">
        <f t="shared" ref="B44:F44" si="48">B33/B$37*100</f>
        <v>5.2151969718211131</v>
      </c>
      <c r="C44" s="8">
        <f t="shared" si="48"/>
        <v>3.9599945938640357</v>
      </c>
      <c r="D44" s="8">
        <f t="shared" si="48"/>
        <v>3.6288162828066421</v>
      </c>
      <c r="E44" s="8">
        <f t="shared" si="48"/>
        <v>3.5136256743671321</v>
      </c>
      <c r="F44" s="8">
        <f t="shared" si="48"/>
        <v>3.2865130233192414</v>
      </c>
      <c r="G44" s="8">
        <f t="shared" ref="G44:H44" si="49">G33/G$37*100</f>
        <v>3.163374265883609</v>
      </c>
      <c r="H44" s="8">
        <f t="shared" si="49"/>
        <v>2.8831350594821554</v>
      </c>
      <c r="I44" s="8">
        <f t="shared" ref="I44" si="50">I33/I$37*100</f>
        <v>2.4579742901539765</v>
      </c>
      <c r="J44" s="8"/>
      <c r="L44" s="1" t="s">
        <v>8</v>
      </c>
      <c r="M44" s="8">
        <f t="shared" si="41"/>
        <v>3.799242955278284</v>
      </c>
      <c r="N44" s="8">
        <f t="shared" si="41"/>
        <v>2.8652520610893366</v>
      </c>
      <c r="O44" s="8">
        <f t="shared" si="41"/>
        <v>2.5575790037493307</v>
      </c>
      <c r="P44" s="8">
        <f t="shared" si="41"/>
        <v>2.4623046064462581</v>
      </c>
      <c r="Q44" s="8">
        <f t="shared" si="41"/>
        <v>2.3455611618709944</v>
      </c>
      <c r="R44" s="8">
        <f t="shared" si="41"/>
        <v>2.3491724506139882</v>
      </c>
      <c r="S44" s="8">
        <f t="shared" si="41"/>
        <v>2.1693491952414274</v>
      </c>
      <c r="T44" s="8">
        <f t="shared" si="41"/>
        <v>1.8505438621274191</v>
      </c>
    </row>
    <row r="45" spans="1:20">
      <c r="A45" s="1" t="s">
        <v>9</v>
      </c>
      <c r="B45" s="8">
        <f t="shared" ref="B45:F45" si="51">B34/B$37*100</f>
        <v>13.50063087060143</v>
      </c>
      <c r="C45" s="8">
        <f t="shared" si="51"/>
        <v>12.163805919718881</v>
      </c>
      <c r="D45" s="8">
        <f t="shared" si="51"/>
        <v>12.265666845206214</v>
      </c>
      <c r="E45" s="8">
        <f t="shared" si="51"/>
        <v>12.283856688338636</v>
      </c>
      <c r="F45" s="8">
        <f t="shared" si="51"/>
        <v>13.296058911768716</v>
      </c>
      <c r="G45" s="8">
        <f t="shared" ref="G45:H45" si="52">G34/G$37*100</f>
        <v>13.174052322477309</v>
      </c>
      <c r="H45" s="8">
        <f t="shared" si="52"/>
        <v>12.484254723582925</v>
      </c>
      <c r="I45" s="8">
        <f t="shared" ref="I45" si="53">I34/I$37*100</f>
        <v>14.041531289730189</v>
      </c>
      <c r="J45" s="8"/>
      <c r="L45" s="1" t="s">
        <v>9</v>
      </c>
      <c r="M45" s="8">
        <f t="shared" si="41"/>
        <v>9.3088462077667167</v>
      </c>
      <c r="N45" s="8">
        <f t="shared" si="41"/>
        <v>8.6227868630896065</v>
      </c>
      <c r="O45" s="8">
        <f t="shared" si="41"/>
        <v>8.154793786823781</v>
      </c>
      <c r="P45" s="8">
        <f t="shared" si="41"/>
        <v>8.2999031677963764</v>
      </c>
      <c r="Q45" s="8">
        <f t="shared" si="41"/>
        <v>8.7958543570162284</v>
      </c>
      <c r="R45" s="8">
        <f t="shared" si="41"/>
        <v>8.756006406833956</v>
      </c>
      <c r="S45" s="8">
        <f t="shared" si="41"/>
        <v>8.7753673897830655</v>
      </c>
      <c r="T45" s="8">
        <f t="shared" si="41"/>
        <v>9.549371380138437</v>
      </c>
    </row>
    <row r="46" spans="1:20">
      <c r="A46" s="1" t="s">
        <v>450</v>
      </c>
      <c r="B46" s="8">
        <f t="shared" ref="B46:F46" si="54">B35/B$37*100</f>
        <v>1.6963409505117062</v>
      </c>
      <c r="C46" s="8">
        <f t="shared" si="54"/>
        <v>1.9867549668874174</v>
      </c>
      <c r="D46" s="8">
        <f t="shared" si="54"/>
        <v>1.9282271023031601</v>
      </c>
      <c r="E46" s="8">
        <f t="shared" si="54"/>
        <v>1.507815742149675</v>
      </c>
      <c r="F46" s="8">
        <f t="shared" si="54"/>
        <v>1.6773489704077458</v>
      </c>
      <c r="G46" s="8">
        <f t="shared" ref="G46:H46" si="55">G35/G$37*100</f>
        <v>2.3625200213561133</v>
      </c>
      <c r="H46" s="8">
        <f t="shared" si="55"/>
        <v>3.0090972708187542</v>
      </c>
      <c r="I46" s="8">
        <f t="shared" ref="I46" si="56">I35/I$37*100</f>
        <v>2.8817629608701796</v>
      </c>
      <c r="J46" s="8"/>
      <c r="L46" s="1" t="s">
        <v>450</v>
      </c>
      <c r="M46" s="8">
        <f t="shared" si="41"/>
        <v>1.2196831627646152</v>
      </c>
      <c r="N46" s="8">
        <f t="shared" si="41"/>
        <v>1.3245033112582782</v>
      </c>
      <c r="O46" s="8">
        <f t="shared" si="41"/>
        <v>1.3926084627745046</v>
      </c>
      <c r="P46" s="8">
        <f t="shared" si="41"/>
        <v>1.0513210679208744</v>
      </c>
      <c r="Q46" s="8">
        <f t="shared" si="41"/>
        <v>1.2273285149324968</v>
      </c>
      <c r="R46" s="8">
        <f t="shared" si="41"/>
        <v>1.7618793379604911</v>
      </c>
      <c r="S46" s="8">
        <f t="shared" si="41"/>
        <v>2.6312106368089574</v>
      </c>
      <c r="T46" s="8">
        <f t="shared" si="41"/>
        <v>2.2743325328436219</v>
      </c>
    </row>
    <row r="47" spans="1:20">
      <c r="A47" s="1" t="s">
        <v>185</v>
      </c>
      <c r="B47" s="8">
        <f t="shared" ref="B47:F47" si="57">B36/B$37*100</f>
        <v>1.7383989906070378</v>
      </c>
      <c r="C47" s="8">
        <f t="shared" si="57"/>
        <v>1.662386809028247</v>
      </c>
      <c r="D47" s="8">
        <f t="shared" si="57"/>
        <v>2.2228173540439209</v>
      </c>
      <c r="E47" s="8">
        <f t="shared" si="57"/>
        <v>2.5314704661778946</v>
      </c>
      <c r="F47" s="8">
        <f t="shared" si="57"/>
        <v>2.2501022773762447</v>
      </c>
      <c r="G47" s="8">
        <f t="shared" ref="G47:H47" si="58">G36/G$37*100</f>
        <v>2.6428190069407371</v>
      </c>
      <c r="H47" s="8">
        <f t="shared" si="58"/>
        <v>2.1973407977606718</v>
      </c>
      <c r="I47" s="8">
        <f t="shared" ref="I47" si="59">I36/I$37*100</f>
        <v>2.3873428450346093</v>
      </c>
      <c r="J47" s="8"/>
      <c r="L47" s="1" t="s">
        <v>185</v>
      </c>
      <c r="M47" s="8">
        <f t="shared" si="41"/>
        <v>0.61685125473152946</v>
      </c>
      <c r="N47" s="8">
        <f t="shared" si="41"/>
        <v>0.7568590350047304</v>
      </c>
      <c r="O47" s="8">
        <f t="shared" si="41"/>
        <v>1.0846277450455275</v>
      </c>
      <c r="P47" s="8">
        <f t="shared" si="41"/>
        <v>1.1343200995988381</v>
      </c>
      <c r="Q47" s="8">
        <f t="shared" si="41"/>
        <v>0.99549979544524758</v>
      </c>
      <c r="R47" s="8">
        <f t="shared" si="41"/>
        <v>1.3214095034703686</v>
      </c>
      <c r="S47" s="8">
        <f t="shared" si="41"/>
        <v>0.99370188943317017</v>
      </c>
      <c r="T47" s="8">
        <f t="shared" si="41"/>
        <v>1.1159768328860009</v>
      </c>
    </row>
    <row r="48" spans="1:20">
      <c r="A48" s="6" t="s">
        <v>6</v>
      </c>
      <c r="B48" s="9">
        <f t="shared" ref="B48:G48" si="60">B37/B$37*100</f>
        <v>100</v>
      </c>
      <c r="C48" s="9">
        <f t="shared" si="60"/>
        <v>100</v>
      </c>
      <c r="D48" s="9">
        <f t="shared" si="60"/>
        <v>100</v>
      </c>
      <c r="E48" s="9">
        <f t="shared" si="60"/>
        <v>100</v>
      </c>
      <c r="F48" s="9">
        <f t="shared" si="60"/>
        <v>100</v>
      </c>
      <c r="G48" s="9">
        <f t="shared" si="60"/>
        <v>100</v>
      </c>
      <c r="H48" s="9">
        <f t="shared" ref="H48:I48" si="61">H37/H$37*100</f>
        <v>100</v>
      </c>
      <c r="I48" s="9">
        <f t="shared" si="61"/>
        <v>100</v>
      </c>
      <c r="J48" s="15"/>
      <c r="L48" s="6" t="s">
        <v>6</v>
      </c>
      <c r="M48" s="9">
        <f t="shared" si="41"/>
        <v>50.693957661572973</v>
      </c>
      <c r="N48" s="9">
        <f t="shared" si="41"/>
        <v>48.993107176645495</v>
      </c>
      <c r="O48" s="9">
        <f t="shared" si="41"/>
        <v>49.424209962506694</v>
      </c>
      <c r="P48" s="9">
        <f t="shared" si="41"/>
        <v>48.720431594964722</v>
      </c>
      <c r="Q48" s="9">
        <f t="shared" si="41"/>
        <v>49.161325514796125</v>
      </c>
      <c r="R48" s="9">
        <f t="shared" si="41"/>
        <v>50.160170848905494</v>
      </c>
      <c r="S48" s="9">
        <f t="shared" si="41"/>
        <v>51.840447865640307</v>
      </c>
      <c r="T48" s="9">
        <f t="shared" si="41"/>
        <v>50.402599237180389</v>
      </c>
    </row>
    <row r="49" spans="1:18">
      <c r="A49" s="12"/>
      <c r="B49" s="15"/>
      <c r="C49" s="15"/>
      <c r="D49" s="15"/>
      <c r="E49" s="15"/>
      <c r="F49" s="15"/>
      <c r="G49" s="15"/>
      <c r="L49" s="12"/>
      <c r="M49" s="15"/>
      <c r="N49" s="15"/>
      <c r="O49" s="15"/>
      <c r="P49" s="15"/>
      <c r="Q49" s="15"/>
      <c r="R49" s="15"/>
    </row>
    <row r="50" spans="1:18">
      <c r="A50" s="68" t="s">
        <v>451</v>
      </c>
    </row>
    <row r="51" spans="1:18">
      <c r="A51" s="69" t="s">
        <v>452</v>
      </c>
    </row>
    <row r="53" spans="1:18">
      <c r="A53" s="1" t="s">
        <v>327</v>
      </c>
    </row>
    <row r="55" spans="1:18">
      <c r="A55" s="10"/>
      <c r="B55" s="10"/>
      <c r="C55" s="10"/>
    </row>
    <row r="56" spans="1:18">
      <c r="A56" s="10"/>
      <c r="B56" s="10"/>
      <c r="C56" s="10"/>
    </row>
    <row r="59" spans="1:18">
      <c r="C59" s="10"/>
    </row>
    <row r="60" spans="1:18">
      <c r="C60" s="10"/>
    </row>
    <row r="61" spans="1:18">
      <c r="A61" s="10"/>
      <c r="C61" s="10"/>
    </row>
    <row r="63" spans="1:18">
      <c r="A63" s="10"/>
      <c r="B63" s="10"/>
      <c r="C63" s="10"/>
    </row>
    <row r="65" spans="1:2">
      <c r="A65" s="10"/>
      <c r="B65" s="10"/>
    </row>
    <row r="67" spans="1:2">
      <c r="A67" s="10"/>
      <c r="B67" s="10"/>
    </row>
    <row r="69" spans="1:2">
      <c r="A69" s="10"/>
    </row>
    <row r="70" spans="1:2">
      <c r="B70" s="10"/>
    </row>
  </sheetData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K25:S25 B25:H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/>
  </sheetViews>
  <sheetFormatPr defaultColWidth="9.1796875" defaultRowHeight="14.5"/>
  <cols>
    <col min="1" max="1" width="20.54296875" style="1" customWidth="1"/>
    <col min="2" max="9" width="10.7265625" style="1" customWidth="1"/>
    <col min="10" max="10" width="15.453125" style="1" customWidth="1"/>
    <col min="11" max="11" width="5.81640625" style="1" customWidth="1"/>
    <col min="12" max="12" width="5.54296875" style="1" customWidth="1"/>
    <col min="13" max="13" width="19" style="1" customWidth="1"/>
    <col min="14" max="23" width="9.7265625" style="1" customWidth="1"/>
    <col min="24" max="24" width="9.1796875" style="1"/>
    <col min="25" max="25" width="5.7265625" style="1" customWidth="1"/>
    <col min="26" max="26" width="9.453125" style="1" bestFit="1" customWidth="1"/>
    <col min="27" max="16384" width="9.1796875" style="1"/>
  </cols>
  <sheetData>
    <row r="1" spans="1:17">
      <c r="A1" s="17" t="s">
        <v>551</v>
      </c>
    </row>
    <row r="2" spans="1:17" ht="43.5">
      <c r="A2" s="2" t="s">
        <v>164</v>
      </c>
      <c r="B2" s="11" t="s">
        <v>153</v>
      </c>
      <c r="C2" s="11" t="s">
        <v>154</v>
      </c>
      <c r="D2" s="11" t="s">
        <v>157</v>
      </c>
      <c r="E2" s="11" t="s">
        <v>155</v>
      </c>
      <c r="F2" s="11" t="s">
        <v>156</v>
      </c>
      <c r="G2" s="11" t="s">
        <v>158</v>
      </c>
      <c r="H2" s="11" t="s">
        <v>165</v>
      </c>
      <c r="I2" s="11" t="s">
        <v>166</v>
      </c>
      <c r="J2" s="11" t="s">
        <v>160</v>
      </c>
    </row>
    <row r="3" spans="1:17">
      <c r="A3" s="1" t="s">
        <v>161</v>
      </c>
      <c r="B3" s="5">
        <v>43</v>
      </c>
      <c r="C3" s="5">
        <v>6</v>
      </c>
      <c r="D3" s="5">
        <f>SUM(B3:C3)</f>
        <v>49</v>
      </c>
      <c r="E3" s="5">
        <v>2572</v>
      </c>
      <c r="F3" s="5">
        <v>973</v>
      </c>
      <c r="G3" s="5">
        <f>SUM(E3:F3)</f>
        <v>3545</v>
      </c>
      <c r="H3" s="5">
        <f t="shared" ref="H3:I7" si="0">B3+E3</f>
        <v>2615</v>
      </c>
      <c r="I3" s="5">
        <f t="shared" si="0"/>
        <v>979</v>
      </c>
      <c r="J3" s="5">
        <f>SUM(H3:I3)</f>
        <v>3594</v>
      </c>
    </row>
    <row r="4" spans="1:17">
      <c r="A4" s="1" t="s">
        <v>162</v>
      </c>
      <c r="B4" s="5">
        <v>2</v>
      </c>
      <c r="C4" s="5">
        <v>8</v>
      </c>
      <c r="D4" s="5">
        <f t="shared" ref="D4:D7" si="1">SUM(B4:C4)</f>
        <v>10</v>
      </c>
      <c r="E4" s="5">
        <v>444</v>
      </c>
      <c r="F4" s="5">
        <v>609</v>
      </c>
      <c r="G4" s="5">
        <f>SUM(E4:F4)</f>
        <v>1053</v>
      </c>
      <c r="H4" s="5">
        <f t="shared" si="0"/>
        <v>446</v>
      </c>
      <c r="I4" s="5">
        <f t="shared" si="0"/>
        <v>617</v>
      </c>
      <c r="J4" s="5">
        <f>SUM(H4:I4)</f>
        <v>1063</v>
      </c>
    </row>
    <row r="5" spans="1:17">
      <c r="A5" s="1" t="s">
        <v>163</v>
      </c>
      <c r="B5" s="5">
        <v>6</v>
      </c>
      <c r="C5" s="5">
        <v>2</v>
      </c>
      <c r="D5" s="5">
        <f t="shared" si="1"/>
        <v>8</v>
      </c>
      <c r="E5" s="5">
        <v>231</v>
      </c>
      <c r="F5" s="5">
        <v>263</v>
      </c>
      <c r="G5" s="5">
        <f>SUM(E5:F5)</f>
        <v>494</v>
      </c>
      <c r="H5" s="5">
        <f t="shared" si="0"/>
        <v>237</v>
      </c>
      <c r="I5" s="5">
        <f t="shared" si="0"/>
        <v>265</v>
      </c>
      <c r="J5" s="5">
        <f>SUM(H5:I5)</f>
        <v>502</v>
      </c>
      <c r="P5" s="10"/>
    </row>
    <row r="6" spans="1:17">
      <c r="A6" s="1" t="s">
        <v>151</v>
      </c>
      <c r="B6" s="5">
        <v>0</v>
      </c>
      <c r="C6" s="5">
        <v>0</v>
      </c>
      <c r="D6" s="5">
        <f t="shared" si="1"/>
        <v>0</v>
      </c>
      <c r="E6" s="5"/>
      <c r="F6" s="5">
        <v>2</v>
      </c>
      <c r="G6" s="5">
        <f>SUM(E6:F6)</f>
        <v>2</v>
      </c>
      <c r="H6" s="5">
        <f t="shared" si="0"/>
        <v>0</v>
      </c>
      <c r="I6" s="5">
        <f t="shared" si="0"/>
        <v>2</v>
      </c>
      <c r="J6" s="5">
        <f>SUM(H6:I6)</f>
        <v>2</v>
      </c>
    </row>
    <row r="7" spans="1:17">
      <c r="A7" s="1" t="s">
        <v>185</v>
      </c>
      <c r="B7" s="5">
        <v>1</v>
      </c>
      <c r="C7" s="5">
        <v>0</v>
      </c>
      <c r="D7" s="5">
        <f t="shared" si="1"/>
        <v>1</v>
      </c>
      <c r="E7" s="5">
        <v>54</v>
      </c>
      <c r="F7" s="5">
        <v>49</v>
      </c>
      <c r="G7" s="5">
        <f>SUM(E7:F7)</f>
        <v>103</v>
      </c>
      <c r="H7" s="5">
        <f t="shared" si="0"/>
        <v>55</v>
      </c>
      <c r="I7" s="5">
        <f t="shared" si="0"/>
        <v>49</v>
      </c>
      <c r="J7" s="5">
        <f>SUM(H7:I7)</f>
        <v>104</v>
      </c>
    </row>
    <row r="8" spans="1:17">
      <c r="A8" s="6" t="s">
        <v>159</v>
      </c>
      <c r="B8" s="7">
        <f t="shared" ref="B8:J8" si="2">SUM(B3:B7)</f>
        <v>52</v>
      </c>
      <c r="C8" s="7">
        <f t="shared" si="2"/>
        <v>16</v>
      </c>
      <c r="D8" s="7">
        <f t="shared" si="2"/>
        <v>68</v>
      </c>
      <c r="E8" s="7">
        <f t="shared" si="2"/>
        <v>3301</v>
      </c>
      <c r="F8" s="7">
        <f t="shared" si="2"/>
        <v>1896</v>
      </c>
      <c r="G8" s="7">
        <f>SUM(G3:G7)</f>
        <v>5197</v>
      </c>
      <c r="H8" s="7">
        <f t="shared" si="2"/>
        <v>3353</v>
      </c>
      <c r="I8" s="7">
        <f t="shared" si="2"/>
        <v>1912</v>
      </c>
      <c r="J8" s="7">
        <f t="shared" si="2"/>
        <v>5265</v>
      </c>
    </row>
    <row r="10" spans="1:17">
      <c r="A10" s="10"/>
      <c r="J10" s="10"/>
      <c r="Q10" s="10"/>
    </row>
    <row r="11" spans="1:17">
      <c r="A11" s="17" t="s">
        <v>552</v>
      </c>
    </row>
    <row r="12" spans="1:17" ht="43.5">
      <c r="A12" s="2" t="s">
        <v>164</v>
      </c>
      <c r="B12" s="11" t="s">
        <v>153</v>
      </c>
      <c r="C12" s="11" t="s">
        <v>154</v>
      </c>
      <c r="D12" s="11" t="s">
        <v>157</v>
      </c>
      <c r="E12" s="11" t="s">
        <v>155</v>
      </c>
      <c r="F12" s="11" t="s">
        <v>156</v>
      </c>
      <c r="G12" s="11" t="s">
        <v>158</v>
      </c>
      <c r="H12" s="11" t="s">
        <v>165</v>
      </c>
      <c r="I12" s="11" t="s">
        <v>166</v>
      </c>
      <c r="J12" s="11" t="s">
        <v>160</v>
      </c>
    </row>
    <row r="13" spans="1:17">
      <c r="A13" s="1" t="s">
        <v>161</v>
      </c>
      <c r="B13" s="5">
        <v>11</v>
      </c>
      <c r="C13" s="5">
        <v>1</v>
      </c>
      <c r="D13" s="5">
        <f>SUM(B13:C13)</f>
        <v>12</v>
      </c>
      <c r="E13" s="5">
        <v>1248</v>
      </c>
      <c r="F13" s="5">
        <v>402</v>
      </c>
      <c r="G13" s="5">
        <f>SUM(E13:F13)</f>
        <v>1650</v>
      </c>
      <c r="H13" s="5">
        <f t="shared" ref="H13:H17" si="3">B13+E13</f>
        <v>1259</v>
      </c>
      <c r="I13" s="5">
        <f t="shared" ref="I13:I17" si="4">C13+F13</f>
        <v>403</v>
      </c>
      <c r="J13" s="5">
        <f>SUM(H13:I13)</f>
        <v>1662</v>
      </c>
    </row>
    <row r="14" spans="1:17">
      <c r="A14" s="1" t="s">
        <v>162</v>
      </c>
      <c r="B14" s="5">
        <v>0</v>
      </c>
      <c r="C14" s="5">
        <v>2</v>
      </c>
      <c r="D14" s="5">
        <f t="shared" ref="D14:D17" si="5">SUM(B14:C14)</f>
        <v>2</v>
      </c>
      <c r="E14" s="5">
        <v>213</v>
      </c>
      <c r="F14" s="5">
        <v>275</v>
      </c>
      <c r="G14" s="5">
        <f>SUM(E14:F14)</f>
        <v>488</v>
      </c>
      <c r="H14" s="5">
        <f t="shared" si="3"/>
        <v>213</v>
      </c>
      <c r="I14" s="5">
        <f t="shared" si="4"/>
        <v>277</v>
      </c>
      <c r="J14" s="5">
        <f>SUM(H14:I14)</f>
        <v>490</v>
      </c>
    </row>
    <row r="15" spans="1:17">
      <c r="A15" s="1" t="s">
        <v>163</v>
      </c>
      <c r="B15" s="5">
        <v>3</v>
      </c>
      <c r="C15" s="5">
        <v>1</v>
      </c>
      <c r="D15" s="5">
        <f t="shared" si="5"/>
        <v>4</v>
      </c>
      <c r="E15" s="5">
        <v>143</v>
      </c>
      <c r="F15" s="5">
        <v>184</v>
      </c>
      <c r="G15" s="5">
        <f>SUM(E15:F15)</f>
        <v>327</v>
      </c>
      <c r="H15" s="5">
        <f t="shared" si="3"/>
        <v>146</v>
      </c>
      <c r="I15" s="5">
        <f t="shared" si="4"/>
        <v>185</v>
      </c>
      <c r="J15" s="5">
        <f>SUM(H15:I15)</f>
        <v>331</v>
      </c>
    </row>
    <row r="16" spans="1:17">
      <c r="A16" s="1" t="s">
        <v>151</v>
      </c>
      <c r="B16" s="5"/>
      <c r="C16" s="5"/>
      <c r="D16" s="5">
        <f t="shared" si="5"/>
        <v>0</v>
      </c>
      <c r="E16" s="5">
        <v>0</v>
      </c>
      <c r="F16" s="5">
        <v>0</v>
      </c>
      <c r="G16" s="5">
        <f>SUM(E16:F16)</f>
        <v>0</v>
      </c>
      <c r="H16" s="5">
        <f t="shared" si="3"/>
        <v>0</v>
      </c>
      <c r="I16" s="5">
        <f t="shared" si="4"/>
        <v>0</v>
      </c>
      <c r="J16" s="5">
        <f>SUM(H16:I16)</f>
        <v>0</v>
      </c>
    </row>
    <row r="17" spans="1:10">
      <c r="A17" s="1" t="s">
        <v>185</v>
      </c>
      <c r="B17" s="5"/>
      <c r="C17" s="5"/>
      <c r="D17" s="5">
        <f t="shared" si="5"/>
        <v>0</v>
      </c>
      <c r="E17" s="5">
        <v>20</v>
      </c>
      <c r="F17" s="5">
        <v>15</v>
      </c>
      <c r="G17" s="5">
        <f>SUM(E17:F17)</f>
        <v>35</v>
      </c>
      <c r="H17" s="5">
        <f t="shared" si="3"/>
        <v>20</v>
      </c>
      <c r="I17" s="5">
        <f t="shared" si="4"/>
        <v>15</v>
      </c>
      <c r="J17" s="5">
        <f>SUM(H17:I17)</f>
        <v>35</v>
      </c>
    </row>
    <row r="18" spans="1:10">
      <c r="A18" s="6" t="s">
        <v>159</v>
      </c>
      <c r="B18" s="7">
        <f t="shared" ref="B18:J18" si="6">SUM(B13:B17)</f>
        <v>14</v>
      </c>
      <c r="C18" s="7">
        <f t="shared" si="6"/>
        <v>4</v>
      </c>
      <c r="D18" s="7">
        <f t="shared" si="6"/>
        <v>18</v>
      </c>
      <c r="E18" s="7">
        <f t="shared" si="6"/>
        <v>1624</v>
      </c>
      <c r="F18" s="7">
        <f t="shared" si="6"/>
        <v>876</v>
      </c>
      <c r="G18" s="7">
        <f t="shared" si="6"/>
        <v>2500</v>
      </c>
      <c r="H18" s="7">
        <f t="shared" si="6"/>
        <v>1638</v>
      </c>
      <c r="I18" s="7">
        <f t="shared" si="6"/>
        <v>880</v>
      </c>
      <c r="J18" s="7">
        <f t="shared" si="6"/>
        <v>2518</v>
      </c>
    </row>
    <row r="20" spans="1:10">
      <c r="A20" s="1" t="s">
        <v>460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zoomScale="85" zoomScaleNormal="85" workbookViewId="0"/>
  </sheetViews>
  <sheetFormatPr defaultColWidth="9.1796875" defaultRowHeight="14.5"/>
  <cols>
    <col min="1" max="1" width="11.7265625" style="1" customWidth="1"/>
    <col min="2" max="2" width="9.7265625" style="1" bestFit="1" customWidth="1"/>
    <col min="3" max="4" width="9.1796875" style="1"/>
    <col min="5" max="6" width="9.7265625" style="1" bestFit="1" customWidth="1"/>
    <col min="7" max="7" width="9.7265625" style="1" customWidth="1"/>
    <col min="8" max="16384" width="9.1796875" style="1"/>
  </cols>
  <sheetData>
    <row r="1" spans="1:19">
      <c r="A1" s="17" t="s">
        <v>553</v>
      </c>
    </row>
    <row r="2" spans="1:19" ht="29">
      <c r="A2" s="18" t="s">
        <v>333</v>
      </c>
      <c r="B2" s="11" t="s">
        <v>167</v>
      </c>
      <c r="C2" s="11" t="s">
        <v>168</v>
      </c>
      <c r="D2" s="11" t="s">
        <v>6</v>
      </c>
      <c r="E2" s="11" t="s">
        <v>178</v>
      </c>
      <c r="F2" s="11" t="s">
        <v>179</v>
      </c>
      <c r="G2" s="11" t="s">
        <v>524</v>
      </c>
      <c r="H2" s="11" t="s">
        <v>6</v>
      </c>
      <c r="O2"/>
      <c r="P2"/>
      <c r="Q2"/>
      <c r="R2"/>
      <c r="S2"/>
    </row>
    <row r="3" spans="1:19">
      <c r="A3" s="1" t="s">
        <v>240</v>
      </c>
      <c r="B3" s="5">
        <v>2</v>
      </c>
      <c r="C3" s="5">
        <v>1</v>
      </c>
      <c r="D3" s="5">
        <v>0</v>
      </c>
      <c r="E3" s="5">
        <v>75</v>
      </c>
      <c r="F3" s="5">
        <v>104</v>
      </c>
      <c r="G3" s="5">
        <v>0</v>
      </c>
      <c r="H3" s="5">
        <f t="shared" ref="H3:H13" si="0">SUM(E3:G3)</f>
        <v>179</v>
      </c>
      <c r="O3"/>
      <c r="P3"/>
      <c r="Q3"/>
      <c r="R3"/>
      <c r="S3"/>
    </row>
    <row r="4" spans="1:19">
      <c r="A4" s="1" t="s">
        <v>2</v>
      </c>
      <c r="B4" s="5">
        <v>0</v>
      </c>
      <c r="C4" s="5">
        <v>0</v>
      </c>
      <c r="D4" s="5">
        <v>0</v>
      </c>
      <c r="E4" s="5">
        <v>68</v>
      </c>
      <c r="F4" s="5">
        <v>82</v>
      </c>
      <c r="G4" s="5">
        <v>0</v>
      </c>
      <c r="H4" s="5">
        <f t="shared" si="0"/>
        <v>150</v>
      </c>
      <c r="O4" s="51"/>
      <c r="P4"/>
      <c r="Q4"/>
      <c r="R4"/>
      <c r="S4"/>
    </row>
    <row r="5" spans="1:19">
      <c r="A5" s="1" t="s">
        <v>169</v>
      </c>
      <c r="B5" s="5">
        <v>2</v>
      </c>
      <c r="C5" s="5">
        <v>1</v>
      </c>
      <c r="D5" s="5">
        <v>0</v>
      </c>
      <c r="E5" s="5">
        <v>215</v>
      </c>
      <c r="F5" s="5">
        <v>408</v>
      </c>
      <c r="G5" s="5">
        <v>0</v>
      </c>
      <c r="H5" s="5">
        <f t="shared" si="0"/>
        <v>623</v>
      </c>
      <c r="O5" s="52"/>
      <c r="P5"/>
      <c r="Q5"/>
      <c r="R5"/>
      <c r="S5"/>
    </row>
    <row r="6" spans="1:19">
      <c r="A6" s="1" t="s">
        <v>170</v>
      </c>
      <c r="B6" s="5">
        <v>2</v>
      </c>
      <c r="C6" s="5">
        <v>6</v>
      </c>
      <c r="D6" s="5">
        <v>0</v>
      </c>
      <c r="E6" s="5">
        <v>204</v>
      </c>
      <c r="F6" s="5">
        <v>393</v>
      </c>
      <c r="G6" s="5">
        <v>0</v>
      </c>
      <c r="H6" s="5">
        <f t="shared" si="0"/>
        <v>597</v>
      </c>
      <c r="O6"/>
      <c r="P6"/>
      <c r="Q6"/>
      <c r="R6"/>
      <c r="S6"/>
    </row>
    <row r="7" spans="1:19">
      <c r="A7" s="1" t="s">
        <v>171</v>
      </c>
      <c r="B7" s="5">
        <v>1</v>
      </c>
      <c r="C7" s="5">
        <v>4</v>
      </c>
      <c r="D7" s="5">
        <v>0</v>
      </c>
      <c r="E7" s="5">
        <v>308</v>
      </c>
      <c r="F7" s="5">
        <v>571</v>
      </c>
      <c r="G7" s="5">
        <v>0</v>
      </c>
      <c r="H7" s="5">
        <f t="shared" si="0"/>
        <v>879</v>
      </c>
      <c r="O7"/>
      <c r="P7"/>
      <c r="Q7"/>
      <c r="R7"/>
      <c r="S7"/>
    </row>
    <row r="8" spans="1:19">
      <c r="A8" s="1" t="s">
        <v>172</v>
      </c>
      <c r="B8" s="5">
        <v>3</v>
      </c>
      <c r="C8" s="5">
        <v>9</v>
      </c>
      <c r="D8" s="5">
        <v>0</v>
      </c>
      <c r="E8" s="5">
        <v>310</v>
      </c>
      <c r="F8" s="5">
        <v>596</v>
      </c>
      <c r="G8" s="5">
        <v>0</v>
      </c>
      <c r="H8" s="5">
        <f t="shared" si="0"/>
        <v>906</v>
      </c>
      <c r="O8"/>
      <c r="P8"/>
      <c r="Q8"/>
      <c r="R8"/>
      <c r="S8"/>
    </row>
    <row r="9" spans="1:19">
      <c r="A9" s="1" t="s">
        <v>173</v>
      </c>
      <c r="B9" s="1">
        <v>1</v>
      </c>
      <c r="C9" s="1">
        <v>10</v>
      </c>
      <c r="D9" s="5">
        <v>0</v>
      </c>
      <c r="E9" s="5">
        <v>303</v>
      </c>
      <c r="F9" s="5">
        <v>499</v>
      </c>
      <c r="G9" s="5">
        <v>0</v>
      </c>
      <c r="H9" s="5">
        <f t="shared" si="0"/>
        <v>802</v>
      </c>
      <c r="Q9"/>
      <c r="R9"/>
      <c r="S9"/>
    </row>
    <row r="10" spans="1:19">
      <c r="A10" s="1" t="s">
        <v>174</v>
      </c>
      <c r="B10" s="1">
        <v>1</v>
      </c>
      <c r="C10" s="1">
        <v>6</v>
      </c>
      <c r="D10" s="5">
        <v>0</v>
      </c>
      <c r="E10" s="5">
        <v>153</v>
      </c>
      <c r="F10" s="5">
        <v>274</v>
      </c>
      <c r="G10" s="5">
        <v>0</v>
      </c>
      <c r="H10" s="5">
        <f t="shared" si="0"/>
        <v>427</v>
      </c>
      <c r="O10"/>
      <c r="P10"/>
      <c r="Q10"/>
      <c r="R10"/>
      <c r="S10"/>
    </row>
    <row r="11" spans="1:19">
      <c r="A11" s="1" t="s">
        <v>175</v>
      </c>
      <c r="B11" s="1">
        <v>1</v>
      </c>
      <c r="C11" s="1">
        <v>3</v>
      </c>
      <c r="D11" s="5">
        <v>0</v>
      </c>
      <c r="E11" s="5">
        <v>66</v>
      </c>
      <c r="F11" s="5">
        <v>81</v>
      </c>
      <c r="G11" s="5">
        <v>0</v>
      </c>
      <c r="H11" s="5">
        <f t="shared" si="0"/>
        <v>147</v>
      </c>
      <c r="O11"/>
      <c r="P11"/>
      <c r="Q11"/>
      <c r="R11"/>
      <c r="S11"/>
    </row>
    <row r="12" spans="1:19">
      <c r="A12" s="1" t="s">
        <v>176</v>
      </c>
      <c r="B12" s="1">
        <v>3</v>
      </c>
      <c r="C12" s="1">
        <v>12</v>
      </c>
      <c r="D12" s="5">
        <v>0</v>
      </c>
      <c r="E12" s="5">
        <v>127</v>
      </c>
      <c r="F12" s="5">
        <v>221</v>
      </c>
      <c r="G12" s="5">
        <v>0</v>
      </c>
      <c r="H12" s="5">
        <f t="shared" si="0"/>
        <v>348</v>
      </c>
      <c r="O12"/>
      <c r="P12"/>
      <c r="Q12"/>
      <c r="R12"/>
      <c r="S12"/>
    </row>
    <row r="13" spans="1:19">
      <c r="A13" s="1" t="s">
        <v>177</v>
      </c>
      <c r="B13" s="1">
        <v>0</v>
      </c>
      <c r="C13" s="1">
        <v>0</v>
      </c>
      <c r="D13" s="5">
        <v>0</v>
      </c>
      <c r="E13" s="5">
        <v>67</v>
      </c>
      <c r="F13" s="5">
        <v>72</v>
      </c>
      <c r="G13" s="5">
        <v>0</v>
      </c>
      <c r="H13" s="5">
        <f t="shared" si="0"/>
        <v>139</v>
      </c>
      <c r="O13"/>
      <c r="P13"/>
      <c r="Q13"/>
      <c r="R13"/>
      <c r="S13"/>
    </row>
    <row r="14" spans="1:19">
      <c r="A14" s="6" t="s">
        <v>6</v>
      </c>
      <c r="B14" s="7">
        <f>SUM(B3:B13)</f>
        <v>16</v>
      </c>
      <c r="C14" s="7">
        <f>SUM(C3:C13)</f>
        <v>52</v>
      </c>
      <c r="D14" s="7">
        <f t="shared" ref="D14" si="1">SUM(B14:C14)</f>
        <v>68</v>
      </c>
      <c r="E14" s="7">
        <f>SUM(E3:E13)</f>
        <v>1896</v>
      </c>
      <c r="F14" s="7">
        <f>SUM(F3:F13)</f>
        <v>3301</v>
      </c>
      <c r="G14" s="7">
        <f>SUM(G3:G13)</f>
        <v>0</v>
      </c>
      <c r="H14" s="7">
        <f t="shared" ref="H14" si="2">SUM(E14:G14)</f>
        <v>5197</v>
      </c>
      <c r="O14"/>
      <c r="P14"/>
      <c r="Q14"/>
      <c r="R14"/>
      <c r="S14"/>
    </row>
    <row r="15" spans="1:19">
      <c r="B15" s="5"/>
      <c r="C15" s="5"/>
      <c r="D15" s="5"/>
      <c r="E15" s="5"/>
      <c r="F15" s="5"/>
      <c r="G15" s="5"/>
      <c r="H15" s="5"/>
      <c r="O15"/>
      <c r="P15"/>
      <c r="Q15"/>
      <c r="R15"/>
      <c r="S15"/>
    </row>
    <row r="16" spans="1:19">
      <c r="A16" s="17" t="s">
        <v>554</v>
      </c>
      <c r="B16" s="5"/>
      <c r="C16" s="5"/>
      <c r="D16" s="5"/>
      <c r="E16" s="5"/>
      <c r="F16" s="5"/>
      <c r="G16" s="5"/>
      <c r="H16" s="5"/>
    </row>
    <row r="17" spans="1:8" ht="29">
      <c r="A17" s="18" t="s">
        <v>333</v>
      </c>
      <c r="B17" s="34" t="s">
        <v>167</v>
      </c>
      <c r="C17" s="34" t="s">
        <v>168</v>
      </c>
      <c r="D17" s="34" t="s">
        <v>6</v>
      </c>
      <c r="E17" s="34" t="s">
        <v>178</v>
      </c>
      <c r="F17" s="34" t="s">
        <v>179</v>
      </c>
      <c r="G17" s="11" t="s">
        <v>524</v>
      </c>
      <c r="H17" s="34" t="s">
        <v>6</v>
      </c>
    </row>
    <row r="18" spans="1:8">
      <c r="A18" s="1" t="s">
        <v>240</v>
      </c>
      <c r="B18" s="5">
        <v>0</v>
      </c>
      <c r="C18" s="5">
        <v>0</v>
      </c>
      <c r="D18" s="5">
        <f>SUM(B18:C18)</f>
        <v>0</v>
      </c>
      <c r="E18" s="5">
        <v>32</v>
      </c>
      <c r="F18" s="5">
        <v>52</v>
      </c>
      <c r="G18" s="5">
        <v>0</v>
      </c>
      <c r="H18" s="5">
        <f t="shared" ref="H18:H28" si="3">SUM(E18:G18)</f>
        <v>84</v>
      </c>
    </row>
    <row r="19" spans="1:8">
      <c r="A19" s="1" t="s">
        <v>2</v>
      </c>
      <c r="B19" s="5">
        <v>0</v>
      </c>
      <c r="C19" s="5">
        <v>0</v>
      </c>
      <c r="D19" s="5">
        <f t="shared" ref="D19:D29" si="4">SUM(B19:C19)</f>
        <v>0</v>
      </c>
      <c r="E19" s="5">
        <v>27</v>
      </c>
      <c r="F19" s="5">
        <v>33</v>
      </c>
      <c r="G19" s="5">
        <v>0</v>
      </c>
      <c r="H19" s="5">
        <f t="shared" si="3"/>
        <v>60</v>
      </c>
    </row>
    <row r="20" spans="1:8">
      <c r="A20" s="1" t="s">
        <v>169</v>
      </c>
      <c r="B20" s="5">
        <v>0</v>
      </c>
      <c r="C20" s="5">
        <v>1</v>
      </c>
      <c r="D20" s="5">
        <f t="shared" si="4"/>
        <v>1</v>
      </c>
      <c r="E20" s="5">
        <v>94</v>
      </c>
      <c r="F20" s="5">
        <v>203</v>
      </c>
      <c r="G20" s="5">
        <v>0</v>
      </c>
      <c r="H20" s="5">
        <f t="shared" si="3"/>
        <v>297</v>
      </c>
    </row>
    <row r="21" spans="1:8">
      <c r="A21" s="1" t="s">
        <v>170</v>
      </c>
      <c r="B21" s="5">
        <v>1</v>
      </c>
      <c r="C21" s="5">
        <v>1</v>
      </c>
      <c r="D21" s="5">
        <f t="shared" si="4"/>
        <v>2</v>
      </c>
      <c r="E21" s="5">
        <v>97</v>
      </c>
      <c r="F21" s="5">
        <v>201</v>
      </c>
      <c r="G21" s="5">
        <v>0</v>
      </c>
      <c r="H21" s="5">
        <f t="shared" si="3"/>
        <v>298</v>
      </c>
    </row>
    <row r="22" spans="1:8">
      <c r="A22" s="1" t="s">
        <v>171</v>
      </c>
      <c r="B22" s="5">
        <v>0</v>
      </c>
      <c r="C22" s="5">
        <v>1</v>
      </c>
      <c r="D22" s="5">
        <f t="shared" si="4"/>
        <v>1</v>
      </c>
      <c r="E22" s="5">
        <v>150</v>
      </c>
      <c r="F22" s="5">
        <v>290</v>
      </c>
      <c r="G22" s="5">
        <v>0</v>
      </c>
      <c r="H22" s="5">
        <f t="shared" si="3"/>
        <v>440</v>
      </c>
    </row>
    <row r="23" spans="1:8">
      <c r="A23" s="1" t="s">
        <v>172</v>
      </c>
      <c r="B23" s="5">
        <v>1</v>
      </c>
      <c r="C23" s="5">
        <v>5</v>
      </c>
      <c r="D23" s="5">
        <f t="shared" si="4"/>
        <v>6</v>
      </c>
      <c r="E23" s="5">
        <v>144</v>
      </c>
      <c r="F23" s="5">
        <v>313</v>
      </c>
      <c r="G23" s="5">
        <v>0</v>
      </c>
      <c r="H23" s="5">
        <f t="shared" si="3"/>
        <v>457</v>
      </c>
    </row>
    <row r="24" spans="1:8">
      <c r="A24" s="1" t="s">
        <v>173</v>
      </c>
      <c r="B24" s="1">
        <v>0</v>
      </c>
      <c r="C24" s="1">
        <v>2</v>
      </c>
      <c r="D24" s="5">
        <f t="shared" si="4"/>
        <v>2</v>
      </c>
      <c r="E24" s="5">
        <v>155</v>
      </c>
      <c r="F24" s="5">
        <v>267</v>
      </c>
      <c r="G24" s="5">
        <v>0</v>
      </c>
      <c r="H24" s="5">
        <f t="shared" si="3"/>
        <v>422</v>
      </c>
    </row>
    <row r="25" spans="1:8">
      <c r="A25" s="1" t="s">
        <v>174</v>
      </c>
      <c r="B25" s="1">
        <v>1</v>
      </c>
      <c r="C25" s="1">
        <v>1</v>
      </c>
      <c r="D25" s="5">
        <f t="shared" si="4"/>
        <v>2</v>
      </c>
      <c r="E25" s="5">
        <v>64</v>
      </c>
      <c r="F25" s="5">
        <v>116</v>
      </c>
      <c r="G25" s="5">
        <v>0</v>
      </c>
      <c r="H25" s="5">
        <f t="shared" si="3"/>
        <v>180</v>
      </c>
    </row>
    <row r="26" spans="1:8">
      <c r="A26" s="1" t="s">
        <v>175</v>
      </c>
      <c r="B26" s="1">
        <v>1</v>
      </c>
      <c r="C26" s="1">
        <v>0</v>
      </c>
      <c r="D26" s="5">
        <f t="shared" si="4"/>
        <v>1</v>
      </c>
      <c r="E26" s="5">
        <v>31</v>
      </c>
      <c r="F26" s="5">
        <v>35</v>
      </c>
      <c r="G26" s="5">
        <v>0</v>
      </c>
      <c r="H26" s="5">
        <f t="shared" si="3"/>
        <v>66</v>
      </c>
    </row>
    <row r="27" spans="1:8">
      <c r="A27" s="1" t="s">
        <v>176</v>
      </c>
      <c r="B27" s="1">
        <v>0</v>
      </c>
      <c r="C27" s="1">
        <v>3</v>
      </c>
      <c r="D27" s="5">
        <f t="shared" si="4"/>
        <v>3</v>
      </c>
      <c r="E27" s="5">
        <v>60</v>
      </c>
      <c r="F27" s="5">
        <v>89</v>
      </c>
      <c r="G27" s="5">
        <v>0</v>
      </c>
      <c r="H27" s="5">
        <f t="shared" si="3"/>
        <v>149</v>
      </c>
    </row>
    <row r="28" spans="1:8">
      <c r="A28" s="1" t="s">
        <v>177</v>
      </c>
      <c r="B28" s="1">
        <v>0</v>
      </c>
      <c r="C28" s="1">
        <v>0</v>
      </c>
      <c r="D28" s="5">
        <f t="shared" si="4"/>
        <v>0</v>
      </c>
      <c r="E28" s="5">
        <v>22</v>
      </c>
      <c r="F28" s="5">
        <v>25</v>
      </c>
      <c r="G28" s="5">
        <v>0</v>
      </c>
      <c r="H28" s="5">
        <f t="shared" si="3"/>
        <v>47</v>
      </c>
    </row>
    <row r="29" spans="1:8">
      <c r="A29" s="6" t="s">
        <v>6</v>
      </c>
      <c r="B29" s="7">
        <f>SUM(B18:B28)</f>
        <v>4</v>
      </c>
      <c r="C29" s="7">
        <f>SUM(C18:C28)</f>
        <v>14</v>
      </c>
      <c r="D29" s="7">
        <f t="shared" si="4"/>
        <v>18</v>
      </c>
      <c r="E29" s="7">
        <f>SUM(E18:E28)</f>
        <v>876</v>
      </c>
      <c r="F29" s="7">
        <f>SUM(F18:F28)</f>
        <v>1624</v>
      </c>
      <c r="G29" s="7">
        <f>SUM(G18:G28)</f>
        <v>0</v>
      </c>
      <c r="H29" s="7">
        <f>SUM(H18:H28)</f>
        <v>2500</v>
      </c>
    </row>
    <row r="31" spans="1:8">
      <c r="A31" s="1" t="s">
        <v>460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H3:H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/>
  </sheetViews>
  <sheetFormatPr defaultColWidth="9.1796875" defaultRowHeight="14.5"/>
  <cols>
    <col min="1" max="1" width="21.1796875" style="1" customWidth="1"/>
    <col min="2" max="10" width="9.1796875" style="1"/>
    <col min="11" max="11" width="27.26953125" style="1" customWidth="1"/>
    <col min="12" max="17" width="9.1796875" style="1"/>
    <col min="18" max="18" width="9.7265625" style="1" customWidth="1"/>
    <col min="19" max="16384" width="9.1796875" style="1"/>
  </cols>
  <sheetData>
    <row r="1" spans="1:19">
      <c r="A1" s="17" t="s">
        <v>555</v>
      </c>
      <c r="K1" s="17" t="s">
        <v>560</v>
      </c>
    </row>
    <row r="2" spans="1:19">
      <c r="A2" s="20" t="s">
        <v>295</v>
      </c>
      <c r="B2" s="19">
        <v>2012</v>
      </c>
      <c r="C2" s="19">
        <v>2013</v>
      </c>
      <c r="D2" s="19">
        <v>2014</v>
      </c>
      <c r="E2" s="19">
        <v>2015</v>
      </c>
      <c r="F2" s="19">
        <v>2016</v>
      </c>
      <c r="G2" s="19">
        <v>2017</v>
      </c>
      <c r="H2" s="19">
        <v>2018</v>
      </c>
      <c r="I2" s="19">
        <v>2019</v>
      </c>
      <c r="K2" s="20" t="s">
        <v>295</v>
      </c>
      <c r="L2" s="19">
        <v>2012</v>
      </c>
      <c r="M2" s="19">
        <v>2013</v>
      </c>
      <c r="N2" s="19">
        <v>2014</v>
      </c>
      <c r="O2" s="19">
        <v>2015</v>
      </c>
      <c r="P2" s="19">
        <v>2016</v>
      </c>
      <c r="Q2" s="19">
        <v>2017</v>
      </c>
      <c r="R2" s="19">
        <v>2018</v>
      </c>
      <c r="S2" s="19">
        <v>2019</v>
      </c>
    </row>
    <row r="3" spans="1:19">
      <c r="A3" s="21" t="s">
        <v>296</v>
      </c>
      <c r="B3" s="22">
        <v>427</v>
      </c>
      <c r="C3" s="22">
        <v>443</v>
      </c>
      <c r="D3" s="22">
        <v>456</v>
      </c>
      <c r="E3" s="22">
        <v>428</v>
      </c>
      <c r="F3" s="22">
        <v>441</v>
      </c>
      <c r="G3" s="1">
        <v>462</v>
      </c>
      <c r="H3" s="22">
        <v>510</v>
      </c>
      <c r="I3" s="12">
        <v>494</v>
      </c>
      <c r="K3" s="21" t="s">
        <v>296</v>
      </c>
      <c r="L3" s="22">
        <v>293</v>
      </c>
      <c r="M3" s="22">
        <v>288</v>
      </c>
      <c r="N3" s="22">
        <v>300</v>
      </c>
      <c r="O3" s="22">
        <v>292</v>
      </c>
      <c r="P3" s="22">
        <v>275</v>
      </c>
      <c r="Q3" s="22">
        <v>310</v>
      </c>
      <c r="R3" s="22">
        <v>333</v>
      </c>
      <c r="S3" s="1">
        <v>327</v>
      </c>
    </row>
    <row r="4" spans="1:19">
      <c r="A4" s="21" t="s">
        <v>297</v>
      </c>
      <c r="B4" s="12">
        <v>375</v>
      </c>
      <c r="C4" s="12">
        <v>428</v>
      </c>
      <c r="D4" s="12">
        <v>432</v>
      </c>
      <c r="E4" s="12">
        <v>431</v>
      </c>
      <c r="F4" s="12">
        <v>459</v>
      </c>
      <c r="G4" s="12">
        <v>463</v>
      </c>
      <c r="H4" s="12">
        <v>446</v>
      </c>
      <c r="I4" s="12">
        <v>460</v>
      </c>
      <c r="K4" s="21" t="s">
        <v>297</v>
      </c>
      <c r="L4" s="12">
        <v>182</v>
      </c>
      <c r="M4" s="12">
        <v>212</v>
      </c>
      <c r="N4" s="12">
        <v>223</v>
      </c>
      <c r="O4" s="12">
        <v>223</v>
      </c>
      <c r="P4" s="12">
        <v>234</v>
      </c>
      <c r="Q4" s="12">
        <v>255</v>
      </c>
      <c r="R4" s="12">
        <v>257</v>
      </c>
      <c r="S4" s="1">
        <v>262</v>
      </c>
    </row>
    <row r="5" spans="1:19">
      <c r="A5" s="23" t="s">
        <v>298</v>
      </c>
      <c r="B5" s="17">
        <v>802</v>
      </c>
      <c r="C5" s="17">
        <v>871</v>
      </c>
      <c r="D5" s="17">
        <v>888</v>
      </c>
      <c r="E5" s="17">
        <v>859</v>
      </c>
      <c r="F5" s="24">
        <v>900</v>
      </c>
      <c r="G5" s="24">
        <v>925</v>
      </c>
      <c r="H5" s="24">
        <v>956</v>
      </c>
      <c r="I5" s="24">
        <v>954</v>
      </c>
      <c r="K5" s="23" t="s">
        <v>298</v>
      </c>
      <c r="L5" s="24">
        <v>475</v>
      </c>
      <c r="M5" s="24">
        <v>500</v>
      </c>
      <c r="N5" s="24">
        <v>523</v>
      </c>
      <c r="O5" s="24">
        <v>515</v>
      </c>
      <c r="P5" s="24">
        <v>509</v>
      </c>
      <c r="Q5" s="24">
        <v>565</v>
      </c>
      <c r="R5" s="24">
        <v>590</v>
      </c>
      <c r="S5" s="24">
        <v>589</v>
      </c>
    </row>
    <row r="6" spans="1:19">
      <c r="A6" s="25" t="s">
        <v>299</v>
      </c>
      <c r="B6" s="22">
        <v>15</v>
      </c>
      <c r="C6" s="22">
        <v>10</v>
      </c>
      <c r="D6" s="22">
        <v>23</v>
      </c>
      <c r="E6" s="22">
        <v>16</v>
      </c>
      <c r="F6" s="22">
        <v>19</v>
      </c>
      <c r="G6" s="22">
        <v>19</v>
      </c>
      <c r="H6" s="22">
        <v>23</v>
      </c>
      <c r="I6" s="12">
        <v>8</v>
      </c>
      <c r="K6" s="25" t="s">
        <v>299</v>
      </c>
      <c r="L6" s="12">
        <v>7</v>
      </c>
      <c r="M6" s="12">
        <v>3</v>
      </c>
      <c r="N6" s="12">
        <v>10</v>
      </c>
      <c r="O6" s="12">
        <v>11</v>
      </c>
      <c r="P6" s="22">
        <v>6</v>
      </c>
      <c r="Q6" s="22">
        <v>5</v>
      </c>
      <c r="R6" s="22">
        <v>9</v>
      </c>
      <c r="S6" s="1">
        <v>4</v>
      </c>
    </row>
    <row r="7" spans="1:19">
      <c r="A7" s="26" t="s">
        <v>300</v>
      </c>
      <c r="B7" s="12">
        <v>9</v>
      </c>
      <c r="C7" s="12">
        <v>6</v>
      </c>
      <c r="D7" s="12">
        <v>8</v>
      </c>
      <c r="E7" s="12">
        <v>5</v>
      </c>
      <c r="F7" s="12">
        <v>8</v>
      </c>
      <c r="G7" s="12">
        <v>9</v>
      </c>
      <c r="H7" s="12">
        <v>6</v>
      </c>
      <c r="I7" s="12">
        <v>11</v>
      </c>
      <c r="K7" s="26" t="s">
        <v>300</v>
      </c>
      <c r="L7" s="12">
        <v>4</v>
      </c>
      <c r="M7" s="12">
        <v>2</v>
      </c>
      <c r="N7" s="12">
        <v>2</v>
      </c>
      <c r="O7" s="12">
        <v>3</v>
      </c>
      <c r="P7" s="12">
        <v>2</v>
      </c>
      <c r="Q7" s="12">
        <v>4</v>
      </c>
      <c r="R7" s="12">
        <v>4</v>
      </c>
      <c r="S7" s="1">
        <v>2</v>
      </c>
    </row>
    <row r="8" spans="1:19">
      <c r="A8" s="27" t="s">
        <v>301</v>
      </c>
      <c r="B8" s="24">
        <v>24</v>
      </c>
      <c r="C8" s="24">
        <v>16</v>
      </c>
      <c r="D8" s="24">
        <v>31</v>
      </c>
      <c r="E8" s="24">
        <v>21</v>
      </c>
      <c r="F8" s="24">
        <v>27</v>
      </c>
      <c r="G8" s="24">
        <v>28</v>
      </c>
      <c r="H8" s="24">
        <v>29</v>
      </c>
      <c r="I8" s="24">
        <v>19</v>
      </c>
      <c r="K8" s="27" t="s">
        <v>301</v>
      </c>
      <c r="L8" s="24">
        <v>11</v>
      </c>
      <c r="M8" s="24">
        <v>5</v>
      </c>
      <c r="N8" s="24">
        <v>12</v>
      </c>
      <c r="O8" s="24">
        <v>14</v>
      </c>
      <c r="P8" s="24">
        <v>8</v>
      </c>
      <c r="Q8" s="24">
        <v>9</v>
      </c>
      <c r="R8" s="24">
        <v>13</v>
      </c>
      <c r="S8" s="24">
        <v>6</v>
      </c>
    </row>
    <row r="9" spans="1:19">
      <c r="A9" s="1" t="s">
        <v>327</v>
      </c>
      <c r="F9" s="12"/>
      <c r="P9" s="12"/>
    </row>
    <row r="10" spans="1:19">
      <c r="F10" s="12"/>
      <c r="P10" s="12"/>
    </row>
    <row r="11" spans="1:19">
      <c r="B11" s="12"/>
    </row>
    <row r="12" spans="1:19">
      <c r="A12" s="17" t="s">
        <v>556</v>
      </c>
      <c r="B12" s="12"/>
      <c r="C12" s="12"/>
      <c r="D12" s="12"/>
      <c r="K12" s="17" t="s">
        <v>559</v>
      </c>
      <c r="L12" s="12"/>
      <c r="N12" s="12"/>
    </row>
    <row r="13" spans="1:19" s="54" customFormat="1" ht="29">
      <c r="A13" s="53" t="s">
        <v>343</v>
      </c>
      <c r="B13" s="55" t="s">
        <v>446</v>
      </c>
      <c r="C13" s="55" t="s">
        <v>557</v>
      </c>
      <c r="D13" s="55" t="s">
        <v>447</v>
      </c>
      <c r="E13" s="55" t="s">
        <v>558</v>
      </c>
      <c r="K13" s="53" t="s">
        <v>343</v>
      </c>
      <c r="L13" s="55" t="s">
        <v>446</v>
      </c>
      <c r="M13" s="55" t="s">
        <v>557</v>
      </c>
      <c r="N13" s="55" t="s">
        <v>447</v>
      </c>
      <c r="O13" s="55" t="s">
        <v>558</v>
      </c>
    </row>
    <row r="14" spans="1:19">
      <c r="A14" s="1" t="s">
        <v>335</v>
      </c>
      <c r="B14" s="1">
        <v>458</v>
      </c>
      <c r="C14" s="10">
        <v>444</v>
      </c>
      <c r="D14" s="10">
        <v>13</v>
      </c>
      <c r="E14" s="10">
        <v>2</v>
      </c>
      <c r="K14" s="1" t="s">
        <v>335</v>
      </c>
      <c r="L14" s="1">
        <v>327</v>
      </c>
      <c r="M14" s="10">
        <v>326</v>
      </c>
      <c r="N14" s="10">
        <v>8</v>
      </c>
      <c r="O14" s="10">
        <v>1</v>
      </c>
    </row>
    <row r="15" spans="1:19">
      <c r="A15" s="1" t="s">
        <v>336</v>
      </c>
      <c r="B15" s="1">
        <v>17</v>
      </c>
      <c r="C15" s="10">
        <v>25</v>
      </c>
      <c r="D15" s="10">
        <v>0</v>
      </c>
      <c r="E15" s="10">
        <v>0</v>
      </c>
      <c r="K15" s="1" t="s">
        <v>336</v>
      </c>
      <c r="L15" s="1">
        <v>0</v>
      </c>
      <c r="M15" s="10">
        <v>0</v>
      </c>
      <c r="N15" s="10">
        <v>0</v>
      </c>
      <c r="O15" s="10">
        <v>0</v>
      </c>
    </row>
    <row r="16" spans="1:19">
      <c r="A16" s="1" t="s">
        <v>337</v>
      </c>
      <c r="B16" s="1">
        <v>7</v>
      </c>
      <c r="C16" s="10">
        <v>6</v>
      </c>
      <c r="D16" s="10">
        <v>3</v>
      </c>
      <c r="E16" s="10">
        <v>1</v>
      </c>
      <c r="K16" s="1" t="s">
        <v>337</v>
      </c>
      <c r="L16" s="1">
        <v>0</v>
      </c>
      <c r="M16" s="10">
        <v>0</v>
      </c>
      <c r="N16" s="10">
        <v>0</v>
      </c>
      <c r="O16" s="10">
        <v>0</v>
      </c>
    </row>
    <row r="17" spans="1:15">
      <c r="A17" s="1" t="s">
        <v>341</v>
      </c>
      <c r="B17" s="1">
        <v>9</v>
      </c>
      <c r="C17" s="10">
        <v>7</v>
      </c>
      <c r="D17" s="10">
        <v>1</v>
      </c>
      <c r="E17" s="10">
        <v>1</v>
      </c>
      <c r="K17" s="1" t="s">
        <v>341</v>
      </c>
      <c r="L17" s="1">
        <v>3</v>
      </c>
      <c r="M17" s="10">
        <v>1</v>
      </c>
      <c r="N17" s="10">
        <v>0</v>
      </c>
      <c r="O17" s="10">
        <v>0</v>
      </c>
    </row>
    <row r="18" spans="1:15">
      <c r="A18" s="1" t="s">
        <v>338</v>
      </c>
      <c r="B18" s="1">
        <v>13</v>
      </c>
      <c r="C18" s="10">
        <v>6</v>
      </c>
      <c r="D18" s="10">
        <v>2</v>
      </c>
      <c r="E18" s="10">
        <v>1</v>
      </c>
      <c r="K18" s="1" t="s">
        <v>338</v>
      </c>
      <c r="L18" s="1">
        <v>1</v>
      </c>
      <c r="M18" s="10">
        <v>0</v>
      </c>
      <c r="N18" s="10">
        <v>0</v>
      </c>
      <c r="O18" s="10">
        <v>0</v>
      </c>
    </row>
    <row r="19" spans="1:15">
      <c r="A19" s="1" t="s">
        <v>339</v>
      </c>
      <c r="B19" s="1">
        <v>2</v>
      </c>
      <c r="C19" s="10">
        <v>5</v>
      </c>
      <c r="D19" s="10">
        <v>1</v>
      </c>
      <c r="E19" s="10">
        <v>0</v>
      </c>
      <c r="K19" s="1" t="s">
        <v>339</v>
      </c>
      <c r="L19" s="1">
        <v>0</v>
      </c>
      <c r="M19" s="10">
        <v>0</v>
      </c>
      <c r="N19" s="10">
        <v>0</v>
      </c>
      <c r="O19" s="10">
        <v>0</v>
      </c>
    </row>
    <row r="20" spans="1:15">
      <c r="A20" s="1" t="s">
        <v>340</v>
      </c>
      <c r="B20" s="1">
        <v>4</v>
      </c>
      <c r="C20" s="10">
        <v>1</v>
      </c>
      <c r="D20" s="10">
        <v>3</v>
      </c>
      <c r="E20" s="10">
        <v>3</v>
      </c>
      <c r="K20" s="1" t="s">
        <v>340</v>
      </c>
      <c r="L20" s="1">
        <v>2</v>
      </c>
      <c r="M20" s="10">
        <v>0</v>
      </c>
      <c r="N20" s="10">
        <v>1</v>
      </c>
      <c r="O20" s="10">
        <v>3</v>
      </c>
    </row>
    <row r="21" spans="1:15">
      <c r="A21" s="1" t="s">
        <v>342</v>
      </c>
      <c r="B21" s="1">
        <v>0</v>
      </c>
      <c r="C21" s="10">
        <v>0</v>
      </c>
      <c r="D21" s="10">
        <v>0</v>
      </c>
      <c r="E21" s="10">
        <v>0</v>
      </c>
      <c r="K21" s="1" t="s">
        <v>342</v>
      </c>
      <c r="L21" s="1">
        <v>0</v>
      </c>
      <c r="M21" s="10">
        <v>0</v>
      </c>
      <c r="N21" s="10">
        <v>0</v>
      </c>
      <c r="O21" s="10">
        <v>0</v>
      </c>
    </row>
    <row r="22" spans="1:15">
      <c r="A22" s="6" t="s">
        <v>6</v>
      </c>
      <c r="B22" s="6">
        <v>510</v>
      </c>
      <c r="C22" s="41">
        <v>494</v>
      </c>
      <c r="D22" s="6">
        <v>23</v>
      </c>
      <c r="E22" s="6">
        <v>8</v>
      </c>
      <c r="K22" s="6" t="s">
        <v>6</v>
      </c>
      <c r="L22" s="6">
        <v>333</v>
      </c>
      <c r="M22" s="41">
        <v>327</v>
      </c>
      <c r="N22" s="6">
        <v>9</v>
      </c>
      <c r="O22" s="6">
        <v>4</v>
      </c>
    </row>
    <row r="25" spans="1:15">
      <c r="A25" s="17" t="s">
        <v>561</v>
      </c>
      <c r="B25" s="12"/>
      <c r="C25" s="12"/>
      <c r="D25" s="12"/>
      <c r="K25" s="17" t="s">
        <v>562</v>
      </c>
      <c r="L25" s="12"/>
      <c r="N25" s="12"/>
    </row>
    <row r="26" spans="1:15" ht="29">
      <c r="A26" s="53" t="s">
        <v>343</v>
      </c>
      <c r="B26" s="55" t="s">
        <v>446</v>
      </c>
      <c r="C26" s="55" t="s">
        <v>557</v>
      </c>
      <c r="D26" s="55" t="s">
        <v>447</v>
      </c>
      <c r="E26" s="55" t="s">
        <v>558</v>
      </c>
      <c r="F26" s="54"/>
      <c r="G26" s="54"/>
      <c r="H26" s="54"/>
      <c r="I26" s="54"/>
      <c r="J26" s="54"/>
      <c r="K26" s="53" t="s">
        <v>343</v>
      </c>
      <c r="L26" s="55" t="s">
        <v>446</v>
      </c>
      <c r="M26" s="55" t="s">
        <v>557</v>
      </c>
      <c r="N26" s="55" t="s">
        <v>447</v>
      </c>
      <c r="O26" s="55" t="s">
        <v>558</v>
      </c>
    </row>
    <row r="27" spans="1:15">
      <c r="A27" s="1" t="s">
        <v>335</v>
      </c>
      <c r="B27" s="1">
        <v>379</v>
      </c>
      <c r="C27" s="1">
        <v>392</v>
      </c>
      <c r="D27" s="1">
        <v>5</v>
      </c>
      <c r="E27" s="10">
        <v>7</v>
      </c>
      <c r="K27" s="1" t="s">
        <v>335</v>
      </c>
      <c r="L27" s="1">
        <v>254</v>
      </c>
      <c r="M27" s="1">
        <v>262</v>
      </c>
      <c r="N27" s="1">
        <v>4</v>
      </c>
      <c r="O27" s="1">
        <v>2</v>
      </c>
    </row>
    <row r="28" spans="1:15">
      <c r="A28" s="1" t="s">
        <v>336</v>
      </c>
      <c r="B28" s="1">
        <v>15</v>
      </c>
      <c r="C28" s="1">
        <v>25</v>
      </c>
      <c r="D28" s="1">
        <v>0</v>
      </c>
      <c r="E28" s="10">
        <v>0</v>
      </c>
      <c r="K28" s="1" t="s">
        <v>336</v>
      </c>
      <c r="L28" s="1">
        <v>0</v>
      </c>
      <c r="M28" s="1">
        <v>0</v>
      </c>
      <c r="N28" s="1">
        <v>0</v>
      </c>
      <c r="O28" s="1">
        <v>0</v>
      </c>
    </row>
    <row r="29" spans="1:15">
      <c r="A29" s="1" t="s">
        <v>337</v>
      </c>
      <c r="B29" s="1">
        <v>6</v>
      </c>
      <c r="C29" s="1">
        <v>4</v>
      </c>
      <c r="D29" s="1">
        <v>0</v>
      </c>
      <c r="E29" s="10">
        <v>0</v>
      </c>
      <c r="K29" s="1" t="s">
        <v>337</v>
      </c>
      <c r="L29" s="1">
        <v>0</v>
      </c>
      <c r="M29" s="1">
        <v>0</v>
      </c>
      <c r="N29" s="1">
        <v>0</v>
      </c>
      <c r="O29" s="1">
        <v>0</v>
      </c>
    </row>
    <row r="30" spans="1:15">
      <c r="A30" s="1" t="s">
        <v>341</v>
      </c>
      <c r="B30" s="1">
        <v>8</v>
      </c>
      <c r="C30" s="1">
        <v>12</v>
      </c>
      <c r="D30" s="1">
        <v>0</v>
      </c>
      <c r="E30" s="10">
        <v>2</v>
      </c>
      <c r="K30" s="1" t="s">
        <v>341</v>
      </c>
      <c r="L30" s="1">
        <v>2</v>
      </c>
      <c r="M30" s="1">
        <v>0</v>
      </c>
      <c r="N30" s="1">
        <v>0</v>
      </c>
      <c r="O30" s="1">
        <v>0</v>
      </c>
    </row>
    <row r="31" spans="1:15">
      <c r="A31" s="1" t="s">
        <v>338</v>
      </c>
      <c r="B31" s="1">
        <v>33</v>
      </c>
      <c r="C31" s="1">
        <v>24</v>
      </c>
      <c r="D31" s="1">
        <v>1</v>
      </c>
      <c r="E31" s="10">
        <v>2</v>
      </c>
      <c r="K31" s="1" t="s">
        <v>338</v>
      </c>
      <c r="L31" s="1">
        <v>1</v>
      </c>
      <c r="M31" s="1">
        <v>0</v>
      </c>
      <c r="N31" s="1">
        <v>0</v>
      </c>
      <c r="O31" s="1">
        <v>0</v>
      </c>
    </row>
    <row r="32" spans="1:15">
      <c r="A32" s="1" t="s">
        <v>339</v>
      </c>
      <c r="B32" s="1">
        <v>5</v>
      </c>
      <c r="C32" s="1">
        <v>3</v>
      </c>
      <c r="D32" s="1">
        <v>0</v>
      </c>
      <c r="E32" s="10">
        <v>0</v>
      </c>
      <c r="K32" s="1" t="s">
        <v>339</v>
      </c>
      <c r="L32" s="1">
        <v>0</v>
      </c>
      <c r="M32" s="1">
        <v>0</v>
      </c>
      <c r="N32" s="1">
        <v>0</v>
      </c>
      <c r="O32" s="1">
        <v>0</v>
      </c>
    </row>
    <row r="33" spans="1:15">
      <c r="A33" s="1" t="s">
        <v>340</v>
      </c>
      <c r="B33" s="1">
        <v>0</v>
      </c>
      <c r="C33" s="1">
        <v>0</v>
      </c>
      <c r="D33" s="1">
        <v>0</v>
      </c>
      <c r="E33" s="10">
        <v>0</v>
      </c>
      <c r="K33" s="1" t="s">
        <v>340</v>
      </c>
      <c r="L33" s="1">
        <v>0</v>
      </c>
      <c r="M33" s="1">
        <v>0</v>
      </c>
      <c r="N33" s="1">
        <v>0</v>
      </c>
      <c r="O33" s="1">
        <v>0</v>
      </c>
    </row>
    <row r="34" spans="1:15">
      <c r="A34" s="1" t="s">
        <v>342</v>
      </c>
      <c r="B34" s="1">
        <v>0</v>
      </c>
      <c r="C34" s="1">
        <v>0</v>
      </c>
      <c r="D34" s="1">
        <v>0</v>
      </c>
      <c r="E34" s="10">
        <v>0</v>
      </c>
      <c r="K34" s="1" t="s">
        <v>342</v>
      </c>
      <c r="L34" s="1">
        <v>0</v>
      </c>
      <c r="M34" s="1">
        <v>0</v>
      </c>
      <c r="N34" s="1">
        <v>0</v>
      </c>
      <c r="O34" s="1">
        <v>0</v>
      </c>
    </row>
    <row r="35" spans="1:15">
      <c r="A35" s="6" t="s">
        <v>6</v>
      </c>
      <c r="B35" s="6">
        <v>446</v>
      </c>
      <c r="C35" s="6">
        <v>460</v>
      </c>
      <c r="D35" s="6">
        <v>6</v>
      </c>
      <c r="E35" s="6">
        <v>11</v>
      </c>
      <c r="K35" s="6" t="s">
        <v>6</v>
      </c>
      <c r="L35" s="6">
        <v>257</v>
      </c>
      <c r="M35" s="6">
        <v>262</v>
      </c>
      <c r="N35" s="6">
        <v>4</v>
      </c>
      <c r="O35" s="6">
        <v>2</v>
      </c>
    </row>
    <row r="37" spans="1:15">
      <c r="A37" s="1" t="s">
        <v>460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ColWidth="9.1796875" defaultRowHeight="14.5"/>
  <cols>
    <col min="1" max="1" width="25.1796875" style="1" customWidth="1"/>
    <col min="2" max="9" width="9.1796875" style="1"/>
    <col min="10" max="10" width="27" style="1" customWidth="1"/>
    <col min="11" max="15" width="9.1796875" style="1"/>
    <col min="16" max="16" width="14" style="1" customWidth="1"/>
    <col min="17" max="16384" width="9.1796875" style="1"/>
  </cols>
  <sheetData>
    <row r="1" spans="1:16">
      <c r="A1" s="17" t="s">
        <v>563</v>
      </c>
      <c r="J1" s="17" t="s">
        <v>564</v>
      </c>
    </row>
    <row r="2" spans="1:16">
      <c r="A2" s="6"/>
      <c r="B2" s="19" t="s">
        <v>3</v>
      </c>
      <c r="C2" s="19" t="s">
        <v>4</v>
      </c>
      <c r="D2" s="19" t="s">
        <v>186</v>
      </c>
      <c r="E2" s="19" t="s">
        <v>187</v>
      </c>
      <c r="F2" s="19" t="s">
        <v>188</v>
      </c>
      <c r="G2" s="19" t="s">
        <v>189</v>
      </c>
      <c r="J2" s="6"/>
      <c r="K2" s="19" t="s">
        <v>3</v>
      </c>
      <c r="L2" s="19" t="s">
        <v>4</v>
      </c>
      <c r="M2" s="19" t="s">
        <v>186</v>
      </c>
      <c r="N2" s="19" t="s">
        <v>187</v>
      </c>
      <c r="O2" s="19" t="s">
        <v>188</v>
      </c>
      <c r="P2" s="19" t="s">
        <v>189</v>
      </c>
    </row>
    <row r="3" spans="1:16">
      <c r="A3" s="1" t="s">
        <v>10</v>
      </c>
      <c r="B3" s="5">
        <v>307</v>
      </c>
      <c r="C3" s="5">
        <v>457</v>
      </c>
      <c r="D3" s="5">
        <v>7</v>
      </c>
      <c r="E3" s="14">
        <v>8.068331143232589</v>
      </c>
      <c r="F3" s="14">
        <v>8.7935347315759103</v>
      </c>
      <c r="G3" s="14">
        <v>10.294117647058822</v>
      </c>
      <c r="J3" s="1" t="s">
        <v>10</v>
      </c>
      <c r="K3" s="5">
        <v>108</v>
      </c>
      <c r="L3" s="5">
        <v>152</v>
      </c>
      <c r="M3" s="5">
        <v>1</v>
      </c>
      <c r="N3" s="14">
        <v>5.5526992287917736</v>
      </c>
      <c r="O3" s="14">
        <v>6.08</v>
      </c>
      <c r="P3" s="14">
        <v>5.5555555555555554</v>
      </c>
    </row>
    <row r="4" spans="1:16">
      <c r="A4" s="1" t="s">
        <v>11</v>
      </c>
      <c r="B4" s="5">
        <v>988</v>
      </c>
      <c r="C4" s="5">
        <v>1329</v>
      </c>
      <c r="D4" s="5">
        <v>13</v>
      </c>
      <c r="E4" s="14">
        <v>25.965834428383705</v>
      </c>
      <c r="F4" s="14">
        <v>25.572445641716374</v>
      </c>
      <c r="G4" s="14">
        <v>19.117647058823529</v>
      </c>
      <c r="J4" s="1" t="s">
        <v>11</v>
      </c>
      <c r="K4" s="5">
        <v>501</v>
      </c>
      <c r="L4" s="5">
        <v>616</v>
      </c>
      <c r="M4" s="5">
        <v>2</v>
      </c>
      <c r="N4" s="14">
        <v>25.758354755784062</v>
      </c>
      <c r="O4" s="14">
        <v>24.64</v>
      </c>
      <c r="P4" s="14">
        <v>11.111111111111111</v>
      </c>
    </row>
    <row r="5" spans="1:16">
      <c r="A5" s="1" t="s">
        <v>180</v>
      </c>
      <c r="B5" s="5">
        <v>492</v>
      </c>
      <c r="C5" s="5">
        <v>638</v>
      </c>
      <c r="D5" s="5">
        <v>4</v>
      </c>
      <c r="E5" s="14">
        <v>12.930354796320632</v>
      </c>
      <c r="F5" s="14">
        <v>12.276313257648644</v>
      </c>
      <c r="G5" s="14">
        <v>5.8823529411764701</v>
      </c>
      <c r="J5" s="1" t="s">
        <v>180</v>
      </c>
      <c r="K5" s="5">
        <v>293</v>
      </c>
      <c r="L5" s="5">
        <v>359</v>
      </c>
      <c r="M5" s="5">
        <v>1</v>
      </c>
      <c r="N5" s="14">
        <v>15.064267352185091</v>
      </c>
      <c r="O5" s="14">
        <v>14.360000000000001</v>
      </c>
      <c r="P5" s="14">
        <v>5.5555555555555554</v>
      </c>
    </row>
    <row r="6" spans="1:16">
      <c r="A6" s="1" t="s">
        <v>12</v>
      </c>
      <c r="B6" s="5">
        <v>818</v>
      </c>
      <c r="C6" s="5">
        <v>1334</v>
      </c>
      <c r="D6" s="5">
        <v>18</v>
      </c>
      <c r="E6" s="14">
        <v>21.498028909329829</v>
      </c>
      <c r="F6" s="14">
        <v>25.668654993265346</v>
      </c>
      <c r="G6" s="14">
        <v>26.47058823529412</v>
      </c>
      <c r="J6" s="1" t="s">
        <v>12</v>
      </c>
      <c r="K6" s="5">
        <v>394</v>
      </c>
      <c r="L6" s="5">
        <v>613</v>
      </c>
      <c r="M6" s="5">
        <v>6</v>
      </c>
      <c r="N6" s="14">
        <v>20.25706940874036</v>
      </c>
      <c r="O6" s="14">
        <v>24.52</v>
      </c>
      <c r="P6" s="14">
        <v>33.333333333333329</v>
      </c>
    </row>
    <row r="7" spans="1:16">
      <c r="A7" s="1" t="s">
        <v>13</v>
      </c>
      <c r="B7" s="5">
        <v>441</v>
      </c>
      <c r="C7" s="5">
        <v>490</v>
      </c>
      <c r="D7" s="5">
        <v>7</v>
      </c>
      <c r="E7" s="14">
        <v>11.590013140604468</v>
      </c>
      <c r="F7" s="14">
        <v>9.4285164517991156</v>
      </c>
      <c r="G7" s="14">
        <v>10.294117647058822</v>
      </c>
      <c r="J7" s="1" t="s">
        <v>13</v>
      </c>
      <c r="K7" s="5">
        <v>286</v>
      </c>
      <c r="L7" s="5">
        <v>319</v>
      </c>
      <c r="M7" s="5">
        <v>3</v>
      </c>
      <c r="N7" s="14">
        <v>14.704370179948587</v>
      </c>
      <c r="O7" s="14">
        <v>12.76</v>
      </c>
      <c r="P7" s="14">
        <v>16.666666666666664</v>
      </c>
    </row>
    <row r="8" spans="1:16">
      <c r="A8" s="1" t="s">
        <v>181</v>
      </c>
      <c r="B8" s="5">
        <v>76</v>
      </c>
      <c r="C8" s="5">
        <v>92</v>
      </c>
      <c r="D8" s="5">
        <v>3</v>
      </c>
      <c r="E8" s="14">
        <v>1.997371879106439</v>
      </c>
      <c r="F8" s="14">
        <v>1.7702520685010583</v>
      </c>
      <c r="G8" s="14">
        <v>4.4117647058823533</v>
      </c>
      <c r="J8" s="1" t="s">
        <v>181</v>
      </c>
      <c r="K8" s="5">
        <v>50</v>
      </c>
      <c r="L8" s="5">
        <v>66</v>
      </c>
      <c r="M8" s="5">
        <v>0</v>
      </c>
      <c r="N8" s="14">
        <v>2.5706940874035991</v>
      </c>
      <c r="O8" s="14">
        <v>2.64</v>
      </c>
      <c r="P8" s="14">
        <v>0</v>
      </c>
    </row>
    <row r="9" spans="1:16">
      <c r="A9" s="1" t="s">
        <v>182</v>
      </c>
      <c r="B9" s="5">
        <v>61</v>
      </c>
      <c r="C9" s="5">
        <v>78</v>
      </c>
      <c r="D9" s="5">
        <v>1</v>
      </c>
      <c r="E9" s="14">
        <v>1.6031537450722733</v>
      </c>
      <c r="F9" s="14">
        <v>1.5008658841639406</v>
      </c>
      <c r="G9" s="14">
        <v>1.4705882352941175</v>
      </c>
      <c r="J9" s="1" t="s">
        <v>182</v>
      </c>
      <c r="K9" s="5">
        <v>45</v>
      </c>
      <c r="L9" s="5">
        <v>56</v>
      </c>
      <c r="M9" s="5">
        <v>1</v>
      </c>
      <c r="N9" s="14">
        <v>2.3136246786632388</v>
      </c>
      <c r="O9" s="14">
        <v>2.2399999999999998</v>
      </c>
      <c r="P9" s="14">
        <v>5.5555555555555554</v>
      </c>
    </row>
    <row r="10" spans="1:16">
      <c r="A10" s="1" t="s">
        <v>14</v>
      </c>
      <c r="B10" s="5">
        <v>144</v>
      </c>
      <c r="C10" s="5">
        <v>170</v>
      </c>
      <c r="D10" s="5">
        <v>5</v>
      </c>
      <c r="E10" s="14">
        <v>3.7844940867279893</v>
      </c>
      <c r="F10" s="14">
        <v>3.2711179526649987</v>
      </c>
      <c r="G10" s="14">
        <v>7.3529411764705888</v>
      </c>
      <c r="J10" s="1" t="s">
        <v>14</v>
      </c>
      <c r="K10" s="5">
        <v>82</v>
      </c>
      <c r="L10" s="5">
        <v>91</v>
      </c>
      <c r="M10" s="5">
        <v>3</v>
      </c>
      <c r="N10" s="14">
        <v>4.2159383033419022</v>
      </c>
      <c r="O10" s="14">
        <v>3.64</v>
      </c>
      <c r="P10" s="14">
        <v>16.666666666666664</v>
      </c>
    </row>
    <row r="11" spans="1:16">
      <c r="A11" t="s">
        <v>448</v>
      </c>
      <c r="B11" s="5">
        <v>0</v>
      </c>
      <c r="C11" s="5">
        <v>0</v>
      </c>
      <c r="D11" s="5">
        <v>0</v>
      </c>
      <c r="E11" s="14">
        <v>0</v>
      </c>
      <c r="F11" s="14">
        <v>0</v>
      </c>
      <c r="G11" s="14">
        <v>0</v>
      </c>
      <c r="J11" t="s">
        <v>448</v>
      </c>
      <c r="K11" s="5">
        <v>0</v>
      </c>
      <c r="L11" s="5">
        <v>0</v>
      </c>
      <c r="M11" s="5">
        <v>0</v>
      </c>
      <c r="N11" s="14">
        <v>0</v>
      </c>
      <c r="O11" s="14">
        <v>0</v>
      </c>
      <c r="P11" s="14">
        <v>0</v>
      </c>
    </row>
    <row r="12" spans="1:16">
      <c r="A12" s="1" t="s">
        <v>1</v>
      </c>
      <c r="B12" s="5">
        <v>313</v>
      </c>
      <c r="C12" s="5">
        <v>422</v>
      </c>
      <c r="D12" s="5">
        <v>9</v>
      </c>
      <c r="E12" s="14">
        <v>8.2260183968462552</v>
      </c>
      <c r="F12" s="14">
        <v>8.120069270733115</v>
      </c>
      <c r="G12" s="14">
        <v>13.23529411764706</v>
      </c>
      <c r="J12" s="1" t="s">
        <v>1</v>
      </c>
      <c r="K12" s="5">
        <v>60</v>
      </c>
      <c r="L12" s="5">
        <v>81</v>
      </c>
      <c r="M12" s="5">
        <v>1</v>
      </c>
      <c r="N12" s="14">
        <v>3.0848329048843186</v>
      </c>
      <c r="O12" s="14">
        <v>3.2399999999999998</v>
      </c>
      <c r="P12" s="14">
        <v>5.5555555555555554</v>
      </c>
    </row>
    <row r="13" spans="1:16">
      <c r="A13" s="1" t="s">
        <v>183</v>
      </c>
      <c r="B13" s="5">
        <v>52</v>
      </c>
      <c r="C13" s="5">
        <v>70</v>
      </c>
      <c r="D13" s="5">
        <v>0</v>
      </c>
      <c r="E13" s="14">
        <v>1.366622864651774</v>
      </c>
      <c r="F13" s="14">
        <v>1.3469309216855878</v>
      </c>
      <c r="G13" s="14">
        <v>0</v>
      </c>
      <c r="J13" s="1" t="s">
        <v>183</v>
      </c>
      <c r="K13" s="5">
        <v>45</v>
      </c>
      <c r="L13" s="5">
        <v>62</v>
      </c>
      <c r="M13" s="5">
        <v>0</v>
      </c>
      <c r="N13" s="14">
        <v>2.3136246786632388</v>
      </c>
      <c r="O13" s="14">
        <v>2.48</v>
      </c>
      <c r="P13" s="14">
        <v>0</v>
      </c>
    </row>
    <row r="14" spans="1:16">
      <c r="A14" s="1" t="s">
        <v>184</v>
      </c>
      <c r="B14" s="5">
        <v>113</v>
      </c>
      <c r="C14" s="5">
        <v>117</v>
      </c>
      <c r="D14" s="5">
        <v>1</v>
      </c>
      <c r="E14" s="14">
        <v>2.9697766097240472</v>
      </c>
      <c r="F14" s="14">
        <v>2.251298826245911</v>
      </c>
      <c r="G14" s="14">
        <v>1.4705882352941175</v>
      </c>
      <c r="J14" s="1" t="s">
        <v>184</v>
      </c>
      <c r="K14" s="5">
        <v>81</v>
      </c>
      <c r="L14" s="5">
        <v>85</v>
      </c>
      <c r="M14" s="5">
        <v>0</v>
      </c>
      <c r="N14" s="14">
        <v>4.1645244215938302</v>
      </c>
      <c r="O14" s="14">
        <v>3.4000000000000004</v>
      </c>
      <c r="P14" s="14">
        <v>0</v>
      </c>
    </row>
    <row r="15" spans="1:16">
      <c r="A15" s="1" t="s">
        <v>185</v>
      </c>
      <c r="B15" s="5">
        <v>0</v>
      </c>
      <c r="C15" s="5">
        <v>0</v>
      </c>
      <c r="D15" s="5">
        <v>0</v>
      </c>
      <c r="E15" s="14">
        <v>0</v>
      </c>
      <c r="F15" s="14">
        <v>0</v>
      </c>
      <c r="G15" s="14">
        <v>0</v>
      </c>
      <c r="J15" s="1" t="s">
        <v>185</v>
      </c>
      <c r="K15" s="5">
        <v>0</v>
      </c>
      <c r="L15" s="5">
        <v>0</v>
      </c>
      <c r="M15" s="5">
        <v>0</v>
      </c>
      <c r="N15" s="14">
        <v>0</v>
      </c>
      <c r="O15" s="14">
        <v>0</v>
      </c>
      <c r="P15" s="14">
        <v>0</v>
      </c>
    </row>
    <row r="16" spans="1:16">
      <c r="A16" s="6" t="s">
        <v>6</v>
      </c>
      <c r="B16" s="7">
        <v>3805</v>
      </c>
      <c r="C16" s="7">
        <v>5197</v>
      </c>
      <c r="D16" s="7">
        <v>68</v>
      </c>
      <c r="E16" s="16">
        <v>100.00000000000001</v>
      </c>
      <c r="F16" s="16">
        <v>100</v>
      </c>
      <c r="G16" s="16">
        <v>100</v>
      </c>
      <c r="J16" s="6" t="s">
        <v>6</v>
      </c>
      <c r="K16" s="7">
        <v>1945</v>
      </c>
      <c r="L16" s="7">
        <v>2500</v>
      </c>
      <c r="M16" s="7">
        <v>18</v>
      </c>
      <c r="N16" s="16">
        <v>100</v>
      </c>
      <c r="O16" s="16">
        <v>100</v>
      </c>
      <c r="P16" s="16">
        <v>99.999999999999986</v>
      </c>
    </row>
    <row r="18" spans="1:16">
      <c r="A18" s="28" t="s">
        <v>327</v>
      </c>
      <c r="B18" s="28"/>
      <c r="C18" s="28"/>
      <c r="D18" s="28"/>
      <c r="E18" s="28"/>
      <c r="F18" s="28"/>
      <c r="G18" s="28"/>
    </row>
    <row r="19" spans="1:16">
      <c r="A19" s="28"/>
      <c r="B19" s="102" t="s">
        <v>3</v>
      </c>
      <c r="C19" s="102" t="s">
        <v>4</v>
      </c>
      <c r="D19" s="102" t="s">
        <v>186</v>
      </c>
      <c r="E19" s="102" t="s">
        <v>187</v>
      </c>
      <c r="F19" s="102" t="s">
        <v>188</v>
      </c>
      <c r="G19" s="102" t="s">
        <v>189</v>
      </c>
      <c r="J19" s="28"/>
      <c r="K19" s="102" t="s">
        <v>3</v>
      </c>
      <c r="L19" s="102" t="s">
        <v>4</v>
      </c>
      <c r="M19" s="102" t="s">
        <v>186</v>
      </c>
      <c r="N19" s="102" t="s">
        <v>187</v>
      </c>
      <c r="O19" s="102" t="s">
        <v>188</v>
      </c>
      <c r="P19" s="102" t="s">
        <v>189</v>
      </c>
    </row>
    <row r="20" spans="1:16">
      <c r="A20" s="1" t="s">
        <v>441</v>
      </c>
      <c r="B20" s="5">
        <v>1787</v>
      </c>
      <c r="C20" s="5">
        <v>2424</v>
      </c>
      <c r="D20" s="5">
        <v>24</v>
      </c>
      <c r="E20" s="103">
        <v>0.46964520367936924</v>
      </c>
      <c r="F20" s="103">
        <v>0.46642293630940929</v>
      </c>
      <c r="G20" s="103">
        <v>0.35294117647058826</v>
      </c>
      <c r="J20" s="1" t="s">
        <v>441</v>
      </c>
      <c r="K20" s="5">
        <v>902</v>
      </c>
      <c r="L20" s="5">
        <v>1127</v>
      </c>
      <c r="M20" s="5">
        <v>4</v>
      </c>
      <c r="N20" s="103">
        <v>0.46375321336760927</v>
      </c>
      <c r="O20" s="103">
        <v>0.45079999999999998</v>
      </c>
      <c r="P20" s="103">
        <v>0.22222222222222221</v>
      </c>
    </row>
    <row r="21" spans="1:16">
      <c r="A21" s="1" t="s">
        <v>12</v>
      </c>
      <c r="B21" s="5">
        <v>818</v>
      </c>
      <c r="C21" s="5">
        <v>1334</v>
      </c>
      <c r="D21" s="5">
        <v>18</v>
      </c>
      <c r="E21" s="103">
        <v>0.2149802890932983</v>
      </c>
      <c r="F21" s="103">
        <v>0.25668654993265344</v>
      </c>
      <c r="G21" s="103">
        <v>0.26470588235294118</v>
      </c>
      <c r="J21" s="1" t="s">
        <v>12</v>
      </c>
      <c r="K21" s="5">
        <v>394</v>
      </c>
      <c r="L21" s="5">
        <v>613</v>
      </c>
      <c r="M21" s="5">
        <v>6</v>
      </c>
      <c r="N21" s="103">
        <v>0.20257069408740361</v>
      </c>
      <c r="O21" s="103">
        <v>0.2452</v>
      </c>
      <c r="P21" s="103">
        <v>0.33333333333333331</v>
      </c>
    </row>
    <row r="22" spans="1:16">
      <c r="A22" s="1" t="s">
        <v>13</v>
      </c>
      <c r="B22" s="5">
        <v>441</v>
      </c>
      <c r="C22" s="5">
        <v>490</v>
      </c>
      <c r="D22" s="5">
        <v>7</v>
      </c>
      <c r="E22" s="103">
        <v>0.11590013140604467</v>
      </c>
      <c r="F22" s="103">
        <v>9.4285164517991155E-2</v>
      </c>
      <c r="G22" s="103">
        <v>0.10294117647058823</v>
      </c>
      <c r="J22" s="1" t="s">
        <v>13</v>
      </c>
      <c r="K22" s="5">
        <v>286</v>
      </c>
      <c r="L22" s="5">
        <v>319</v>
      </c>
      <c r="M22" s="5">
        <v>3</v>
      </c>
      <c r="N22" s="103">
        <v>0.14704370179948587</v>
      </c>
      <c r="O22" s="103">
        <v>0.12759999999999999</v>
      </c>
      <c r="P22" s="103">
        <v>0.16666666666666666</v>
      </c>
    </row>
    <row r="23" spans="1:16">
      <c r="A23" s="1" t="s">
        <v>1</v>
      </c>
      <c r="B23" s="5">
        <v>313</v>
      </c>
      <c r="C23" s="5">
        <v>422</v>
      </c>
      <c r="D23" s="5">
        <v>9</v>
      </c>
      <c r="E23" s="103">
        <v>8.2260183968462547E-2</v>
      </c>
      <c r="F23" s="103">
        <v>8.1200692707331157E-2</v>
      </c>
      <c r="G23" s="103">
        <v>0.13235294117647059</v>
      </c>
      <c r="J23" s="1" t="s">
        <v>1</v>
      </c>
      <c r="K23" s="5">
        <v>60</v>
      </c>
      <c r="L23" s="5">
        <v>81</v>
      </c>
      <c r="M23" s="5">
        <v>1</v>
      </c>
      <c r="N23" s="103">
        <v>3.0848329048843187E-2</v>
      </c>
      <c r="O23" s="103">
        <v>3.2399999999999998E-2</v>
      </c>
      <c r="P23" s="103">
        <v>5.5555555555555552E-2</v>
      </c>
    </row>
    <row r="24" spans="1:16">
      <c r="A24" s="1" t="s">
        <v>442</v>
      </c>
      <c r="B24" s="5">
        <v>281</v>
      </c>
      <c r="C24" s="5">
        <v>340</v>
      </c>
      <c r="D24" s="5">
        <v>9</v>
      </c>
      <c r="E24" s="103">
        <v>7.3850197109067012E-2</v>
      </c>
      <c r="F24" s="103">
        <v>6.5422359053299975E-2</v>
      </c>
      <c r="G24" s="103">
        <v>0.13235294117647059</v>
      </c>
      <c r="J24" s="1" t="s">
        <v>442</v>
      </c>
      <c r="K24" s="5">
        <v>177</v>
      </c>
      <c r="L24" s="5">
        <v>213</v>
      </c>
      <c r="M24" s="5">
        <v>4</v>
      </c>
      <c r="N24" s="103">
        <v>9.1002570694087404E-2</v>
      </c>
      <c r="O24" s="103">
        <v>8.5199999999999998E-2</v>
      </c>
      <c r="P24" s="103">
        <v>0.22222222222222221</v>
      </c>
    </row>
    <row r="25" spans="1:16">
      <c r="A25" s="1" t="s">
        <v>443</v>
      </c>
      <c r="B25" s="5">
        <v>165</v>
      </c>
      <c r="C25" s="5">
        <v>187</v>
      </c>
      <c r="D25" s="5">
        <v>1</v>
      </c>
      <c r="E25" s="103">
        <v>4.3363994743758211E-2</v>
      </c>
      <c r="F25" s="103">
        <v>3.5982297479314987E-2</v>
      </c>
      <c r="G25" s="103">
        <v>1.4705882352941176E-2</v>
      </c>
      <c r="J25" s="1" t="s">
        <v>443</v>
      </c>
      <c r="K25" s="5">
        <v>126</v>
      </c>
      <c r="L25" s="5">
        <v>147</v>
      </c>
      <c r="M25" s="5">
        <v>0</v>
      </c>
      <c r="N25" s="103">
        <v>6.478149100257069E-2</v>
      </c>
      <c r="O25" s="103">
        <v>5.8799999999999998E-2</v>
      </c>
      <c r="P25" s="103">
        <v>0</v>
      </c>
    </row>
    <row r="26" spans="1:16">
      <c r="A26" s="28" t="s">
        <v>319</v>
      </c>
      <c r="B26" s="38">
        <v>0</v>
      </c>
      <c r="C26" s="38">
        <v>0</v>
      </c>
      <c r="D26" s="38">
        <v>0</v>
      </c>
      <c r="E26" s="29">
        <v>0</v>
      </c>
      <c r="F26" s="29">
        <v>0</v>
      </c>
      <c r="G26" s="29">
        <v>0</v>
      </c>
      <c r="J26" s="28" t="s">
        <v>319</v>
      </c>
      <c r="K26" s="38">
        <v>0</v>
      </c>
      <c r="L26" s="38">
        <v>0</v>
      </c>
      <c r="M26" s="38">
        <v>0</v>
      </c>
      <c r="N26" s="29">
        <v>0</v>
      </c>
      <c r="O26" s="29">
        <v>0</v>
      </c>
      <c r="P26" s="29">
        <v>0</v>
      </c>
    </row>
    <row r="27" spans="1:16">
      <c r="A27" s="28" t="s">
        <v>6</v>
      </c>
      <c r="B27" s="38">
        <v>3805</v>
      </c>
      <c r="C27" s="38">
        <v>5197</v>
      </c>
      <c r="D27" s="38">
        <v>68</v>
      </c>
      <c r="E27" s="29">
        <v>1</v>
      </c>
      <c r="F27" s="29">
        <v>1</v>
      </c>
      <c r="G27" s="29">
        <v>1</v>
      </c>
      <c r="J27" s="28" t="s">
        <v>6</v>
      </c>
      <c r="K27" s="38">
        <v>1945</v>
      </c>
      <c r="L27" s="38">
        <v>2500</v>
      </c>
      <c r="M27" s="38">
        <v>18</v>
      </c>
      <c r="N27" s="29">
        <v>1</v>
      </c>
      <c r="O27" s="29">
        <v>1</v>
      </c>
      <c r="P27" s="29">
        <v>1</v>
      </c>
    </row>
    <row r="29" spans="1:16">
      <c r="A29" s="1" t="s">
        <v>327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A2" sqref="A2"/>
    </sheetView>
  </sheetViews>
  <sheetFormatPr defaultColWidth="9.1796875" defaultRowHeight="14.5"/>
  <cols>
    <col min="1" max="1" width="50.26953125" style="1" customWidth="1"/>
    <col min="2" max="2" width="10.7265625" style="1" customWidth="1"/>
    <col min="3" max="3" width="11.7265625" style="1" bestFit="1" customWidth="1"/>
    <col min="4" max="4" width="12.54296875" style="1" bestFit="1" customWidth="1"/>
    <col min="5" max="6" width="10.1796875" style="1" bestFit="1" customWidth="1"/>
    <col min="7" max="7" width="11" style="1" bestFit="1" customWidth="1"/>
    <col min="8" max="8" width="13.1796875" style="1" customWidth="1"/>
    <col min="9" max="9" width="7.453125" style="1" bestFit="1" customWidth="1"/>
    <col min="10" max="10" width="10.7265625" style="1" bestFit="1" customWidth="1"/>
    <col min="11" max="11" width="11.7265625" style="1" bestFit="1" customWidth="1"/>
    <col min="12" max="12" width="12" style="1" customWidth="1"/>
    <col min="13" max="13" width="12.26953125" style="1" customWidth="1"/>
    <col min="14" max="14" width="12.7265625" style="1" bestFit="1" customWidth="1"/>
    <col min="15" max="16384" width="9.1796875" style="1"/>
  </cols>
  <sheetData>
    <row r="1" spans="1:11">
      <c r="A1" s="42" t="s">
        <v>623</v>
      </c>
      <c r="G1" s="121"/>
      <c r="H1" s="12"/>
      <c r="I1" s="12"/>
      <c r="J1" s="12"/>
      <c r="K1" s="12"/>
    </row>
    <row r="2" spans="1:11">
      <c r="A2" s="35" t="s">
        <v>308</v>
      </c>
      <c r="B2" s="19" t="s">
        <v>351</v>
      </c>
      <c r="C2" s="19" t="s">
        <v>307</v>
      </c>
      <c r="D2" s="104"/>
    </row>
    <row r="3" spans="1:11">
      <c r="A3" s="12" t="s">
        <v>312</v>
      </c>
      <c r="B3" s="12">
        <v>3126</v>
      </c>
      <c r="C3" s="151">
        <v>0.4658024139472508</v>
      </c>
      <c r="D3" s="12"/>
    </row>
    <row r="4" spans="1:11">
      <c r="A4" s="12" t="s">
        <v>616</v>
      </c>
      <c r="B4" s="12">
        <v>826</v>
      </c>
      <c r="C4" s="152">
        <v>0.12308150797198629</v>
      </c>
      <c r="D4" s="12"/>
    </row>
    <row r="5" spans="1:11">
      <c r="A5" s="12" t="s">
        <v>618</v>
      </c>
      <c r="B5" s="12">
        <v>690</v>
      </c>
      <c r="C5" s="152">
        <v>0.10281627179257935</v>
      </c>
      <c r="D5" s="12"/>
    </row>
    <row r="6" spans="1:11">
      <c r="A6" s="12" t="s">
        <v>313</v>
      </c>
      <c r="B6" s="12">
        <v>483</v>
      </c>
      <c r="C6" s="152">
        <v>7.1971390254805548E-2</v>
      </c>
      <c r="D6" s="12"/>
    </row>
    <row r="7" spans="1:11">
      <c r="A7" s="12" t="s">
        <v>620</v>
      </c>
      <c r="B7" s="12">
        <v>406</v>
      </c>
      <c r="C7" s="152">
        <v>6.0497690359111907E-2</v>
      </c>
      <c r="D7" s="12"/>
    </row>
    <row r="8" spans="1:11">
      <c r="A8" s="12" t="s">
        <v>619</v>
      </c>
      <c r="B8" s="12">
        <v>400</v>
      </c>
      <c r="C8" s="152">
        <v>5.9603635821785128E-2</v>
      </c>
      <c r="D8" s="12"/>
    </row>
    <row r="9" spans="1:11">
      <c r="A9" s="12" t="s">
        <v>617</v>
      </c>
      <c r="B9" s="12">
        <v>309</v>
      </c>
      <c r="C9" s="152">
        <v>4.604380867232901E-2</v>
      </c>
      <c r="D9" s="12"/>
    </row>
    <row r="10" spans="1:11">
      <c r="A10" s="12" t="s">
        <v>624</v>
      </c>
      <c r="B10" s="12">
        <v>153</v>
      </c>
      <c r="C10" s="152">
        <v>2.2798390701832812E-2</v>
      </c>
      <c r="D10" s="12"/>
    </row>
    <row r="11" spans="1:11">
      <c r="A11" s="12" t="s">
        <v>314</v>
      </c>
      <c r="B11" s="12">
        <v>79</v>
      </c>
      <c r="C11" s="152">
        <v>1.1771718074802562E-2</v>
      </c>
      <c r="D11" s="12"/>
    </row>
    <row r="12" spans="1:11">
      <c r="A12" s="12" t="s">
        <v>622</v>
      </c>
      <c r="B12" s="12">
        <v>59</v>
      </c>
      <c r="C12" s="152">
        <v>8.7915362837133072E-3</v>
      </c>
      <c r="D12" s="12"/>
    </row>
    <row r="13" spans="1:11">
      <c r="A13" s="12" t="s">
        <v>621</v>
      </c>
      <c r="B13" s="12">
        <v>52</v>
      </c>
      <c r="C13" s="152">
        <v>7.7484726568320663E-3</v>
      </c>
      <c r="D13" s="12"/>
    </row>
    <row r="14" spans="1:11">
      <c r="A14" s="12" t="s">
        <v>625</v>
      </c>
      <c r="B14" s="12">
        <v>38</v>
      </c>
      <c r="C14" s="152">
        <v>5.6623454030695873E-3</v>
      </c>
      <c r="D14" s="12"/>
    </row>
    <row r="15" spans="1:11">
      <c r="A15" s="12" t="s">
        <v>458</v>
      </c>
      <c r="B15" s="12">
        <v>36</v>
      </c>
      <c r="C15" s="152">
        <v>5.364327223960662E-3</v>
      </c>
      <c r="D15" s="12"/>
    </row>
    <row r="16" spans="1:11">
      <c r="A16" s="12" t="s">
        <v>352</v>
      </c>
      <c r="B16" s="12">
        <v>32</v>
      </c>
      <c r="C16" s="152">
        <v>4.7682908657428105E-3</v>
      </c>
      <c r="D16" s="12"/>
    </row>
    <row r="17" spans="1:15">
      <c r="A17" s="12" t="s">
        <v>627</v>
      </c>
      <c r="B17" s="12">
        <v>22</v>
      </c>
      <c r="C17" s="152">
        <v>3.2781999701981821E-3</v>
      </c>
      <c r="D17" s="12"/>
      <c r="E17" s="12"/>
      <c r="F17" s="12"/>
    </row>
    <row r="18" spans="1:15">
      <c r="A18" s="28" t="s">
        <v>6</v>
      </c>
      <c r="B18" s="28">
        <v>6711</v>
      </c>
      <c r="C18" s="122"/>
      <c r="D18" s="12"/>
    </row>
    <row r="19" spans="1:15">
      <c r="B19" s="12"/>
      <c r="C19" s="12"/>
      <c r="D19" s="12"/>
      <c r="E19" s="12"/>
      <c r="F19" s="12"/>
    </row>
    <row r="21" spans="1:15">
      <c r="A21" s="17" t="s">
        <v>626</v>
      </c>
    </row>
    <row r="22" spans="1:15" ht="104">
      <c r="A22" s="153" t="s">
        <v>344</v>
      </c>
      <c r="B22" s="154" t="s">
        <v>345</v>
      </c>
      <c r="C22" s="154" t="s">
        <v>313</v>
      </c>
      <c r="D22" s="89" t="s">
        <v>346</v>
      </c>
      <c r="E22" s="89" t="s">
        <v>347</v>
      </c>
      <c r="F22" s="89" t="s">
        <v>348</v>
      </c>
      <c r="G22" s="89" t="s">
        <v>628</v>
      </c>
      <c r="H22" s="89" t="s">
        <v>403</v>
      </c>
      <c r="I22" s="89" t="s">
        <v>404</v>
      </c>
      <c r="J22" s="89" t="s">
        <v>314</v>
      </c>
      <c r="K22" s="89" t="s">
        <v>433</v>
      </c>
      <c r="L22" s="89" t="s">
        <v>461</v>
      </c>
      <c r="M22" s="89" t="s">
        <v>405</v>
      </c>
      <c r="N22" s="90" t="s">
        <v>349</v>
      </c>
      <c r="O22" s="91" t="s">
        <v>350</v>
      </c>
    </row>
    <row r="23" spans="1:15">
      <c r="A23" s="155" t="s">
        <v>345</v>
      </c>
      <c r="B23" s="156"/>
      <c r="C23" s="156">
        <v>1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>
        <v>1</v>
      </c>
    </row>
    <row r="24" spans="1:15">
      <c r="A24" s="157" t="s">
        <v>313</v>
      </c>
      <c r="B24" s="158"/>
      <c r="C24" s="158">
        <v>6</v>
      </c>
      <c r="D24" s="94"/>
      <c r="E24" s="94"/>
      <c r="F24" s="94"/>
      <c r="G24" s="94"/>
      <c r="H24" s="94">
        <v>4</v>
      </c>
      <c r="I24" s="94"/>
      <c r="J24" s="94"/>
      <c r="K24" s="94"/>
      <c r="L24" s="94"/>
      <c r="M24" s="94"/>
      <c r="N24" s="94"/>
      <c r="O24" s="95">
        <v>10</v>
      </c>
    </row>
    <row r="25" spans="1:15">
      <c r="A25" s="155" t="s">
        <v>346</v>
      </c>
      <c r="B25" s="156"/>
      <c r="C25" s="156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>
        <v>0</v>
      </c>
    </row>
    <row r="26" spans="1:15">
      <c r="A26" s="157" t="s">
        <v>347</v>
      </c>
      <c r="B26" s="158"/>
      <c r="C26" s="158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5">
        <v>0</v>
      </c>
    </row>
    <row r="27" spans="1:15">
      <c r="A27" s="155" t="s">
        <v>348</v>
      </c>
      <c r="B27" s="156"/>
      <c r="C27" s="156"/>
      <c r="D27" s="92"/>
      <c r="E27" s="92"/>
      <c r="F27" s="92"/>
      <c r="G27" s="92"/>
      <c r="H27" s="92"/>
      <c r="I27" s="92"/>
      <c r="J27" s="92"/>
      <c r="K27" s="92">
        <v>1</v>
      </c>
      <c r="L27" s="92"/>
      <c r="M27" s="92"/>
      <c r="N27" s="92"/>
      <c r="O27" s="93">
        <v>1</v>
      </c>
    </row>
    <row r="28" spans="1:15">
      <c r="A28" s="154" t="s">
        <v>628</v>
      </c>
      <c r="B28" s="158"/>
      <c r="C28" s="158"/>
      <c r="D28" s="94"/>
      <c r="E28" s="94">
        <v>1</v>
      </c>
      <c r="F28" s="94"/>
      <c r="G28" s="94"/>
      <c r="H28" s="94"/>
      <c r="I28" s="94"/>
      <c r="J28" s="94"/>
      <c r="K28" s="94">
        <v>1</v>
      </c>
      <c r="L28" s="94"/>
      <c r="M28" s="94"/>
      <c r="N28" s="94"/>
      <c r="O28" s="95">
        <v>2</v>
      </c>
    </row>
    <row r="29" spans="1:15">
      <c r="A29" s="155" t="s">
        <v>403</v>
      </c>
      <c r="B29" s="156"/>
      <c r="C29" s="156">
        <v>2</v>
      </c>
      <c r="D29" s="92"/>
      <c r="E29" s="92">
        <v>2</v>
      </c>
      <c r="F29" s="92"/>
      <c r="G29" s="92"/>
      <c r="H29" s="92">
        <v>2</v>
      </c>
      <c r="I29" s="92"/>
      <c r="J29" s="92"/>
      <c r="K29" s="92">
        <v>9</v>
      </c>
      <c r="L29" s="92">
        <v>2</v>
      </c>
      <c r="M29" s="92"/>
      <c r="N29" s="92"/>
      <c r="O29" s="93">
        <v>17</v>
      </c>
    </row>
    <row r="30" spans="1:15">
      <c r="A30" s="157" t="s">
        <v>404</v>
      </c>
      <c r="B30" s="158"/>
      <c r="C30" s="158">
        <v>3</v>
      </c>
      <c r="D30" s="94"/>
      <c r="E30" s="94"/>
      <c r="F30" s="94"/>
      <c r="G30" s="94"/>
      <c r="H30" s="94"/>
      <c r="I30" s="94"/>
      <c r="J30" s="94"/>
      <c r="K30" s="94">
        <v>1</v>
      </c>
      <c r="L30" s="94"/>
      <c r="M30" s="94"/>
      <c r="N30" s="94"/>
      <c r="O30" s="95">
        <v>4</v>
      </c>
    </row>
    <row r="31" spans="1:15">
      <c r="A31" s="155" t="s">
        <v>314</v>
      </c>
      <c r="B31" s="156"/>
      <c r="C31" s="156"/>
      <c r="D31" s="92"/>
      <c r="E31" s="92"/>
      <c r="F31" s="92"/>
      <c r="G31" s="92"/>
      <c r="H31" s="92">
        <v>1</v>
      </c>
      <c r="I31" s="92"/>
      <c r="J31" s="92"/>
      <c r="K31" s="92">
        <v>3</v>
      </c>
      <c r="L31" s="92"/>
      <c r="M31" s="92"/>
      <c r="N31" s="92"/>
      <c r="O31" s="93">
        <v>4</v>
      </c>
    </row>
    <row r="32" spans="1:15">
      <c r="A32" s="157" t="s">
        <v>433</v>
      </c>
      <c r="B32" s="158"/>
      <c r="C32" s="158">
        <v>3</v>
      </c>
      <c r="D32" s="94">
        <v>2</v>
      </c>
      <c r="E32" s="94">
        <v>3</v>
      </c>
      <c r="F32" s="94"/>
      <c r="G32" s="94"/>
      <c r="H32" s="94">
        <v>1</v>
      </c>
      <c r="I32" s="94">
        <v>2</v>
      </c>
      <c r="J32" s="94">
        <v>1</v>
      </c>
      <c r="K32" s="94">
        <v>8</v>
      </c>
      <c r="L32" s="94"/>
      <c r="M32" s="94"/>
      <c r="N32" s="94"/>
      <c r="O32" s="95">
        <v>20</v>
      </c>
    </row>
    <row r="33" spans="1:15" ht="29">
      <c r="A33" s="155" t="s">
        <v>461</v>
      </c>
      <c r="B33" s="156"/>
      <c r="C33" s="156"/>
      <c r="D33" s="92"/>
      <c r="E33" s="92"/>
      <c r="F33" s="92"/>
      <c r="G33" s="92"/>
      <c r="H33" s="92"/>
      <c r="I33" s="92"/>
      <c r="J33" s="92"/>
      <c r="K33" s="92">
        <v>1</v>
      </c>
      <c r="L33" s="92"/>
      <c r="M33" s="92"/>
      <c r="N33" s="92"/>
      <c r="O33" s="93">
        <v>1</v>
      </c>
    </row>
    <row r="34" spans="1:15">
      <c r="A34" s="157" t="s">
        <v>405</v>
      </c>
      <c r="B34" s="158"/>
      <c r="C34" s="158"/>
      <c r="D34" s="94"/>
      <c r="E34" s="94"/>
      <c r="F34" s="94"/>
      <c r="G34" s="94"/>
      <c r="H34" s="94"/>
      <c r="I34" s="94">
        <v>1</v>
      </c>
      <c r="J34" s="94"/>
      <c r="K34" s="94">
        <v>3</v>
      </c>
      <c r="L34" s="94"/>
      <c r="M34" s="94">
        <v>1</v>
      </c>
      <c r="N34" s="94"/>
      <c r="O34" s="95">
        <v>5</v>
      </c>
    </row>
    <row r="35" spans="1:15">
      <c r="A35" s="155" t="s">
        <v>349</v>
      </c>
      <c r="B35" s="156"/>
      <c r="C35" s="156"/>
      <c r="D35" s="92"/>
      <c r="E35" s="92"/>
      <c r="F35" s="92"/>
      <c r="G35" s="92"/>
      <c r="H35" s="92"/>
      <c r="I35" s="92"/>
      <c r="J35" s="92"/>
      <c r="K35" s="92">
        <v>3</v>
      </c>
      <c r="L35" s="92"/>
      <c r="M35" s="92"/>
      <c r="N35" s="92"/>
      <c r="O35" s="93">
        <v>3</v>
      </c>
    </row>
    <row r="36" spans="1:15">
      <c r="A36" s="159" t="s">
        <v>6</v>
      </c>
      <c r="B36" s="160">
        <v>0</v>
      </c>
      <c r="C36" s="160">
        <v>15</v>
      </c>
      <c r="D36" s="123">
        <v>2</v>
      </c>
      <c r="E36" s="123">
        <v>6</v>
      </c>
      <c r="F36" s="123">
        <v>0</v>
      </c>
      <c r="G36" s="123">
        <v>0</v>
      </c>
      <c r="H36" s="123">
        <v>8</v>
      </c>
      <c r="I36" s="123">
        <v>3</v>
      </c>
      <c r="J36" s="123">
        <v>1</v>
      </c>
      <c r="K36" s="123">
        <v>30</v>
      </c>
      <c r="L36" s="123">
        <v>2</v>
      </c>
      <c r="M36" s="123">
        <v>1</v>
      </c>
      <c r="N36" s="123">
        <v>0</v>
      </c>
      <c r="O36" s="93">
        <v>68</v>
      </c>
    </row>
    <row r="38" spans="1:15">
      <c r="A38" s="1" t="s">
        <v>327</v>
      </c>
    </row>
  </sheetData>
  <sortState ref="A3:C17">
    <sortCondition descending="1" ref="B3:B17"/>
  </sortState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/>
  </sheetViews>
  <sheetFormatPr defaultColWidth="9.1796875" defaultRowHeight="14.5"/>
  <cols>
    <col min="1" max="1" width="10.54296875" style="1" customWidth="1"/>
    <col min="2" max="2" width="9.1796875" style="1"/>
    <col min="3" max="3" width="7.7265625" style="1" customWidth="1"/>
    <col min="4" max="4" width="8.54296875" style="1" customWidth="1"/>
    <col min="5" max="5" width="6.453125" style="1" customWidth="1"/>
    <col min="6" max="6" width="9.54296875" style="1" customWidth="1"/>
    <col min="7" max="7" width="11.453125" style="1" customWidth="1"/>
    <col min="8" max="8" width="11" style="1" customWidth="1"/>
    <col min="9" max="9" width="21.26953125" style="1" customWidth="1"/>
    <col min="10" max="11" width="9.54296875" style="1" customWidth="1"/>
    <col min="12" max="12" width="7" style="1" customWidth="1"/>
    <col min="13" max="13" width="8.7265625" style="1" customWidth="1"/>
    <col min="14" max="14" width="6.453125" style="1" customWidth="1"/>
    <col min="15" max="16" width="9.1796875" style="1"/>
    <col min="17" max="17" width="10" style="1" customWidth="1"/>
    <col min="18" max="16384" width="9.1796875" style="1"/>
  </cols>
  <sheetData>
    <row r="1" spans="1:17">
      <c r="A1" s="17" t="s">
        <v>565</v>
      </c>
      <c r="J1" s="17" t="s">
        <v>566</v>
      </c>
    </row>
    <row r="2" spans="1:17" s="30" customFormat="1" ht="36" customHeight="1">
      <c r="A2" s="18" t="s">
        <v>190</v>
      </c>
      <c r="B2" s="11" t="s">
        <v>234</v>
      </c>
      <c r="C2" s="11" t="s">
        <v>4</v>
      </c>
      <c r="D2" s="11" t="s">
        <v>191</v>
      </c>
      <c r="E2" s="11" t="s">
        <v>186</v>
      </c>
      <c r="F2" s="11" t="s">
        <v>15</v>
      </c>
      <c r="G2" s="11" t="s">
        <v>0</v>
      </c>
      <c r="H2" s="11" t="s">
        <v>7</v>
      </c>
      <c r="J2" s="18" t="s">
        <v>190</v>
      </c>
      <c r="K2" s="11" t="s">
        <v>234</v>
      </c>
      <c r="L2" s="11" t="s">
        <v>4</v>
      </c>
      <c r="M2" s="11" t="s">
        <v>191</v>
      </c>
      <c r="N2" s="11" t="s">
        <v>186</v>
      </c>
      <c r="O2" s="11" t="s">
        <v>15</v>
      </c>
      <c r="P2" s="11" t="s">
        <v>0</v>
      </c>
      <c r="Q2" s="11" t="s">
        <v>7</v>
      </c>
    </row>
    <row r="3" spans="1:17">
      <c r="A3" s="1" t="s">
        <v>16</v>
      </c>
      <c r="B3" s="1">
        <v>269</v>
      </c>
      <c r="C3" s="1">
        <v>356</v>
      </c>
      <c r="D3" s="1">
        <v>3</v>
      </c>
      <c r="E3" s="1">
        <v>3</v>
      </c>
      <c r="F3" s="8">
        <f t="shared" ref="F3:F14" si="0">E3/B3*100</f>
        <v>1.1152416356877324</v>
      </c>
      <c r="G3" s="8">
        <f>C3/B3*100</f>
        <v>132.34200743494424</v>
      </c>
      <c r="H3" s="8">
        <f t="shared" ref="H3:H14" si="1">(C3+E3)/B3*100</f>
        <v>133.45724907063197</v>
      </c>
      <c r="J3" s="1" t="s">
        <v>16</v>
      </c>
      <c r="K3" s="1">
        <v>142</v>
      </c>
      <c r="L3" s="1">
        <v>180</v>
      </c>
      <c r="M3" s="1">
        <v>1</v>
      </c>
      <c r="N3" s="1">
        <v>1</v>
      </c>
      <c r="O3" s="8">
        <f>N3/K3*100</f>
        <v>0.70422535211267612</v>
      </c>
      <c r="P3" s="8">
        <f>L3/K3*100</f>
        <v>126.7605633802817</v>
      </c>
      <c r="Q3" s="8">
        <f>(L3+N3)/K3*100</f>
        <v>127.46478873239437</v>
      </c>
    </row>
    <row r="4" spans="1:17">
      <c r="A4" s="1" t="s">
        <v>17</v>
      </c>
      <c r="B4" s="1">
        <v>255</v>
      </c>
      <c r="C4" s="1">
        <v>359</v>
      </c>
      <c r="D4" s="1">
        <v>3</v>
      </c>
      <c r="E4" s="1">
        <v>3</v>
      </c>
      <c r="F4" s="8">
        <f t="shared" si="0"/>
        <v>1.1764705882352942</v>
      </c>
      <c r="G4" s="8">
        <f t="shared" ref="G4:G15" si="2">C4/B4*100</f>
        <v>140.78431372549019</v>
      </c>
      <c r="H4" s="8">
        <f t="shared" si="1"/>
        <v>141.9607843137255</v>
      </c>
      <c r="J4" s="1" t="s">
        <v>17</v>
      </c>
      <c r="K4" s="1">
        <v>127</v>
      </c>
      <c r="L4" s="1">
        <v>160</v>
      </c>
      <c r="M4" s="1">
        <v>1</v>
      </c>
      <c r="N4" s="1">
        <v>1</v>
      </c>
      <c r="O4" s="8">
        <f t="shared" ref="O4:O15" si="3">N4/K4*100</f>
        <v>0.78740157480314954</v>
      </c>
      <c r="P4" s="8">
        <f t="shared" ref="P4:P15" si="4">L4/K4*100</f>
        <v>125.98425196850394</v>
      </c>
      <c r="Q4" s="8">
        <f t="shared" ref="Q4:Q15" si="5">(L4+N4)/K4*100</f>
        <v>126.77165354330708</v>
      </c>
    </row>
    <row r="5" spans="1:17">
      <c r="A5" s="1" t="s">
        <v>18</v>
      </c>
      <c r="B5" s="1">
        <v>340</v>
      </c>
      <c r="C5" s="1">
        <v>467</v>
      </c>
      <c r="D5" s="1">
        <v>8</v>
      </c>
      <c r="E5" s="1">
        <v>9</v>
      </c>
      <c r="F5" s="8">
        <f t="shared" si="0"/>
        <v>2.6470588235294117</v>
      </c>
      <c r="G5" s="8">
        <f t="shared" si="2"/>
        <v>137.35294117647058</v>
      </c>
      <c r="H5" s="8">
        <f t="shared" si="1"/>
        <v>140</v>
      </c>
      <c r="J5" s="1" t="s">
        <v>18</v>
      </c>
      <c r="K5" s="1">
        <v>179</v>
      </c>
      <c r="L5" s="1">
        <v>235</v>
      </c>
      <c r="M5" s="1">
        <v>2</v>
      </c>
      <c r="N5" s="1">
        <v>2</v>
      </c>
      <c r="O5" s="8">
        <f t="shared" si="3"/>
        <v>1.1173184357541899</v>
      </c>
      <c r="P5" s="8">
        <f t="shared" si="4"/>
        <v>131.28491620111731</v>
      </c>
      <c r="Q5" s="8">
        <f t="shared" si="5"/>
        <v>132.4022346368715</v>
      </c>
    </row>
    <row r="6" spans="1:17">
      <c r="A6" s="1" t="s">
        <v>19</v>
      </c>
      <c r="B6" s="1">
        <v>302</v>
      </c>
      <c r="C6" s="1">
        <v>438</v>
      </c>
      <c r="D6" s="1">
        <v>3</v>
      </c>
      <c r="E6" s="1">
        <v>3</v>
      </c>
      <c r="F6" s="8">
        <f t="shared" si="0"/>
        <v>0.99337748344370869</v>
      </c>
      <c r="G6" s="8">
        <f t="shared" si="2"/>
        <v>145.03311258278146</v>
      </c>
      <c r="H6" s="8">
        <f t="shared" si="1"/>
        <v>146.02649006622516</v>
      </c>
      <c r="J6" s="1" t="s">
        <v>19</v>
      </c>
      <c r="K6" s="1">
        <v>155</v>
      </c>
      <c r="L6" s="1">
        <v>220</v>
      </c>
      <c r="M6" s="1">
        <v>1</v>
      </c>
      <c r="N6" s="1">
        <v>1</v>
      </c>
      <c r="O6" s="8">
        <f t="shared" si="3"/>
        <v>0.64516129032258063</v>
      </c>
      <c r="P6" s="8">
        <f t="shared" si="4"/>
        <v>141.93548387096774</v>
      </c>
      <c r="Q6" s="8">
        <f t="shared" si="5"/>
        <v>142.58064516129031</v>
      </c>
    </row>
    <row r="7" spans="1:17">
      <c r="A7" s="1" t="s">
        <v>20</v>
      </c>
      <c r="B7" s="1">
        <v>336</v>
      </c>
      <c r="C7" s="1">
        <v>436</v>
      </c>
      <c r="D7" s="1">
        <v>5</v>
      </c>
      <c r="E7" s="1">
        <v>5</v>
      </c>
      <c r="F7" s="8">
        <f t="shared" si="0"/>
        <v>1.4880952380952379</v>
      </c>
      <c r="G7" s="8">
        <f t="shared" si="2"/>
        <v>129.76190476190476</v>
      </c>
      <c r="H7" s="8">
        <f t="shared" si="1"/>
        <v>131.25</v>
      </c>
      <c r="J7" s="1" t="s">
        <v>20</v>
      </c>
      <c r="K7" s="1">
        <v>161</v>
      </c>
      <c r="L7" s="1">
        <v>192</v>
      </c>
      <c r="M7" s="1">
        <v>2</v>
      </c>
      <c r="N7" s="1">
        <v>2</v>
      </c>
      <c r="O7" s="8">
        <f t="shared" si="3"/>
        <v>1.2422360248447204</v>
      </c>
      <c r="P7" s="8">
        <f t="shared" si="4"/>
        <v>119.25465838509317</v>
      </c>
      <c r="Q7" s="8">
        <f t="shared" si="5"/>
        <v>120.49689440993789</v>
      </c>
    </row>
    <row r="8" spans="1:17">
      <c r="A8" s="1" t="s">
        <v>21</v>
      </c>
      <c r="B8" s="1">
        <v>387</v>
      </c>
      <c r="C8" s="1">
        <v>541</v>
      </c>
      <c r="D8" s="1">
        <v>5</v>
      </c>
      <c r="E8" s="1">
        <v>7</v>
      </c>
      <c r="F8" s="8">
        <f t="shared" si="0"/>
        <v>1.8087855297157622</v>
      </c>
      <c r="G8" s="8">
        <f t="shared" si="2"/>
        <v>139.79328165374676</v>
      </c>
      <c r="H8" s="8">
        <f t="shared" si="1"/>
        <v>141.60206718346254</v>
      </c>
      <c r="J8" s="1" t="s">
        <v>21</v>
      </c>
      <c r="K8" s="1">
        <v>204</v>
      </c>
      <c r="L8" s="1">
        <v>273</v>
      </c>
      <c r="M8" s="1">
        <v>1</v>
      </c>
      <c r="N8" s="1">
        <v>1</v>
      </c>
      <c r="O8" s="8">
        <f t="shared" si="3"/>
        <v>0.49019607843137253</v>
      </c>
      <c r="P8" s="8">
        <f t="shared" si="4"/>
        <v>133.8235294117647</v>
      </c>
      <c r="Q8" s="8">
        <f t="shared" si="5"/>
        <v>134.31372549019608</v>
      </c>
    </row>
    <row r="9" spans="1:17">
      <c r="A9" s="1" t="s">
        <v>22</v>
      </c>
      <c r="B9" s="1">
        <v>365</v>
      </c>
      <c r="C9" s="1">
        <v>479</v>
      </c>
      <c r="D9" s="1">
        <v>9</v>
      </c>
      <c r="E9" s="1">
        <v>9</v>
      </c>
      <c r="F9" s="8">
        <f t="shared" si="0"/>
        <v>2.4657534246575343</v>
      </c>
      <c r="G9" s="8">
        <f t="shared" si="2"/>
        <v>131.23287671232876</v>
      </c>
      <c r="H9" s="8">
        <f t="shared" si="1"/>
        <v>133.69863013698631</v>
      </c>
      <c r="J9" s="1" t="s">
        <v>22</v>
      </c>
      <c r="K9" s="1">
        <v>171</v>
      </c>
      <c r="L9" s="1">
        <v>222</v>
      </c>
      <c r="M9" s="1">
        <v>2</v>
      </c>
      <c r="N9" s="1">
        <v>2</v>
      </c>
      <c r="O9" s="8">
        <f t="shared" si="3"/>
        <v>1.1695906432748537</v>
      </c>
      <c r="P9" s="8">
        <f t="shared" si="4"/>
        <v>129.82456140350877</v>
      </c>
      <c r="Q9" s="8">
        <f t="shared" si="5"/>
        <v>130.99415204678363</v>
      </c>
    </row>
    <row r="10" spans="1:17">
      <c r="A10" s="1" t="s">
        <v>23</v>
      </c>
      <c r="B10" s="1">
        <v>230</v>
      </c>
      <c r="C10" s="1">
        <v>335</v>
      </c>
      <c r="D10" s="1">
        <v>7</v>
      </c>
      <c r="E10" s="1">
        <v>8</v>
      </c>
      <c r="F10" s="8">
        <f t="shared" si="0"/>
        <v>3.4782608695652173</v>
      </c>
      <c r="G10" s="8">
        <f t="shared" si="2"/>
        <v>145.65217391304347</v>
      </c>
      <c r="H10" s="8">
        <f t="shared" si="1"/>
        <v>149.13043478260869</v>
      </c>
      <c r="J10" s="1" t="s">
        <v>23</v>
      </c>
      <c r="K10" s="1">
        <v>108</v>
      </c>
      <c r="L10" s="1">
        <v>141</v>
      </c>
      <c r="M10" s="1">
        <v>2</v>
      </c>
      <c r="N10" s="1">
        <v>3</v>
      </c>
      <c r="O10" s="8">
        <f t="shared" si="3"/>
        <v>2.7777777777777777</v>
      </c>
      <c r="P10" s="8">
        <f t="shared" si="4"/>
        <v>130.55555555555557</v>
      </c>
      <c r="Q10" s="8">
        <f t="shared" si="5"/>
        <v>133.33333333333331</v>
      </c>
    </row>
    <row r="11" spans="1:17">
      <c r="A11" s="1" t="s">
        <v>24</v>
      </c>
      <c r="B11" s="1">
        <v>337</v>
      </c>
      <c r="C11" s="1">
        <v>464</v>
      </c>
      <c r="D11" s="1">
        <v>9</v>
      </c>
      <c r="E11" s="1">
        <v>9</v>
      </c>
      <c r="F11" s="8">
        <f t="shared" si="0"/>
        <v>2.6706231454005933</v>
      </c>
      <c r="G11" s="8">
        <f t="shared" si="2"/>
        <v>137.68545994065283</v>
      </c>
      <c r="H11" s="8">
        <f t="shared" si="1"/>
        <v>140.35608308605342</v>
      </c>
      <c r="J11" s="1" t="s">
        <v>24</v>
      </c>
      <c r="K11" s="1">
        <v>173</v>
      </c>
      <c r="L11" s="1">
        <v>204</v>
      </c>
      <c r="M11" s="1">
        <v>2</v>
      </c>
      <c r="N11" s="1">
        <v>2</v>
      </c>
      <c r="O11" s="8">
        <f t="shared" si="3"/>
        <v>1.1560693641618496</v>
      </c>
      <c r="P11" s="8">
        <f t="shared" si="4"/>
        <v>117.91907514450868</v>
      </c>
      <c r="Q11" s="8">
        <f t="shared" si="5"/>
        <v>119.07514450867052</v>
      </c>
    </row>
    <row r="12" spans="1:17">
      <c r="A12" s="1" t="s">
        <v>25</v>
      </c>
      <c r="B12" s="1">
        <v>376</v>
      </c>
      <c r="C12" s="1">
        <v>488</v>
      </c>
      <c r="D12" s="1">
        <v>5</v>
      </c>
      <c r="E12" s="1">
        <v>5</v>
      </c>
      <c r="F12" s="8">
        <f t="shared" si="0"/>
        <v>1.3297872340425532</v>
      </c>
      <c r="G12" s="8">
        <f t="shared" si="2"/>
        <v>129.78723404255319</v>
      </c>
      <c r="H12" s="8">
        <f t="shared" si="1"/>
        <v>131.11702127659575</v>
      </c>
      <c r="J12" s="1" t="s">
        <v>25</v>
      </c>
      <c r="K12" s="1">
        <v>198</v>
      </c>
      <c r="L12" s="1">
        <v>236</v>
      </c>
      <c r="M12" s="1">
        <v>2</v>
      </c>
      <c r="N12" s="1">
        <v>2</v>
      </c>
      <c r="O12" s="8">
        <f t="shared" si="3"/>
        <v>1.0101010101010102</v>
      </c>
      <c r="P12" s="8">
        <f t="shared" si="4"/>
        <v>119.19191919191918</v>
      </c>
      <c r="Q12" s="8">
        <f t="shared" si="5"/>
        <v>120.20202020202019</v>
      </c>
    </row>
    <row r="13" spans="1:17">
      <c r="A13" s="1" t="s">
        <v>26</v>
      </c>
      <c r="B13" s="1">
        <v>320</v>
      </c>
      <c r="C13" s="1">
        <v>441</v>
      </c>
      <c r="D13" s="1">
        <v>3</v>
      </c>
      <c r="E13" s="1">
        <v>5</v>
      </c>
      <c r="F13" s="8">
        <f t="shared" si="0"/>
        <v>1.5625</v>
      </c>
      <c r="G13" s="8">
        <f t="shared" si="2"/>
        <v>137.8125</v>
      </c>
      <c r="H13" s="8">
        <f t="shared" si="1"/>
        <v>139.375</v>
      </c>
      <c r="J13" s="1" t="s">
        <v>26</v>
      </c>
      <c r="K13" s="1">
        <v>178</v>
      </c>
      <c r="L13" s="1">
        <v>248</v>
      </c>
      <c r="M13" s="1">
        <v>0</v>
      </c>
      <c r="N13" s="1">
        <v>0</v>
      </c>
      <c r="O13" s="8">
        <f t="shared" si="3"/>
        <v>0</v>
      </c>
      <c r="P13" s="8">
        <f t="shared" si="4"/>
        <v>139.32584269662922</v>
      </c>
      <c r="Q13" s="8">
        <f t="shared" si="5"/>
        <v>139.32584269662922</v>
      </c>
    </row>
    <row r="14" spans="1:17">
      <c r="A14" s="1" t="s">
        <v>27</v>
      </c>
      <c r="B14" s="1">
        <v>288</v>
      </c>
      <c r="C14" s="1">
        <v>393</v>
      </c>
      <c r="D14" s="1">
        <v>2</v>
      </c>
      <c r="E14" s="1">
        <v>2</v>
      </c>
      <c r="F14" s="8">
        <f t="shared" si="0"/>
        <v>0.69444444444444442</v>
      </c>
      <c r="G14" s="8">
        <f t="shared" si="2"/>
        <v>136.45833333333331</v>
      </c>
      <c r="H14" s="8">
        <f t="shared" si="1"/>
        <v>137.15277777777777</v>
      </c>
      <c r="J14" s="1" t="s">
        <v>27</v>
      </c>
      <c r="K14" s="1">
        <v>149</v>
      </c>
      <c r="L14" s="1">
        <v>189</v>
      </c>
      <c r="M14" s="1">
        <v>1</v>
      </c>
      <c r="N14" s="1">
        <v>1</v>
      </c>
      <c r="O14" s="8">
        <f t="shared" si="3"/>
        <v>0.67114093959731547</v>
      </c>
      <c r="P14" s="8">
        <f t="shared" si="4"/>
        <v>126.84563758389262</v>
      </c>
      <c r="Q14" s="8">
        <f t="shared" si="5"/>
        <v>127.51677852348993</v>
      </c>
    </row>
    <row r="15" spans="1:17">
      <c r="A15" s="6" t="s">
        <v>6</v>
      </c>
      <c r="B15" s="7">
        <f>SUM(B3:B14)</f>
        <v>3805</v>
      </c>
      <c r="C15" s="7">
        <f>SUM(C3:C14)</f>
        <v>5197</v>
      </c>
      <c r="D15" s="7">
        <f>SUM(D3:D14)</f>
        <v>62</v>
      </c>
      <c r="E15" s="7">
        <f>SUM(E3:E14)</f>
        <v>68</v>
      </c>
      <c r="F15" s="9">
        <f t="shared" ref="F15" si="6">E15/B15*100</f>
        <v>1.7871222076215505</v>
      </c>
      <c r="G15" s="9">
        <f t="shared" si="2"/>
        <v>136.58344283837056</v>
      </c>
      <c r="H15" s="9">
        <f t="shared" ref="H15" si="7">(C15+E15)/B15*100</f>
        <v>138.37056504599212</v>
      </c>
      <c r="J15" s="6" t="s">
        <v>6</v>
      </c>
      <c r="K15" s="7">
        <f>SUM(K3:K14)</f>
        <v>1945</v>
      </c>
      <c r="L15" s="7">
        <f>SUM(L3:L14)</f>
        <v>2500</v>
      </c>
      <c r="M15" s="7">
        <f>SUM(M3:M14)</f>
        <v>17</v>
      </c>
      <c r="N15" s="7">
        <f>SUM(N3:N14)</f>
        <v>18</v>
      </c>
      <c r="O15" s="9">
        <f t="shared" si="3"/>
        <v>0.92544987146529567</v>
      </c>
      <c r="P15" s="9">
        <f t="shared" si="4"/>
        <v>128.53470437017995</v>
      </c>
      <c r="Q15" s="9">
        <f t="shared" si="5"/>
        <v>129.46015424164526</v>
      </c>
    </row>
    <row r="18" spans="1:17">
      <c r="A18" s="17" t="s">
        <v>567</v>
      </c>
      <c r="J18" s="17" t="s">
        <v>568</v>
      </c>
    </row>
    <row r="19" spans="1:17" ht="29">
      <c r="A19" s="73"/>
      <c r="B19" s="81" t="s">
        <v>429</v>
      </c>
      <c r="C19" s="81" t="s">
        <v>4</v>
      </c>
      <c r="D19" s="81" t="s">
        <v>191</v>
      </c>
      <c r="E19" s="81" t="s">
        <v>186</v>
      </c>
      <c r="F19" s="81" t="s">
        <v>15</v>
      </c>
      <c r="G19" s="81" t="s">
        <v>0</v>
      </c>
      <c r="H19" s="11" t="s">
        <v>7</v>
      </c>
      <c r="J19" s="73"/>
      <c r="K19" s="81" t="s">
        <v>429</v>
      </c>
      <c r="L19" s="81" t="s">
        <v>4</v>
      </c>
      <c r="M19" s="81" t="s">
        <v>191</v>
      </c>
      <c r="N19" s="81" t="s">
        <v>186</v>
      </c>
      <c r="O19" s="81" t="s">
        <v>15</v>
      </c>
      <c r="P19" s="81" t="s">
        <v>0</v>
      </c>
      <c r="Q19" s="81" t="s">
        <v>7</v>
      </c>
    </row>
    <row r="20" spans="1:17">
      <c r="A20" s="70" t="s">
        <v>28</v>
      </c>
      <c r="B20" s="70">
        <v>600</v>
      </c>
      <c r="C20" s="70">
        <v>801</v>
      </c>
      <c r="D20" s="70">
        <v>7</v>
      </c>
      <c r="E20" s="70">
        <v>8</v>
      </c>
      <c r="F20" s="86">
        <f t="shared" ref="F20:F26" si="8">E20/B20*100</f>
        <v>1.3333333333333335</v>
      </c>
      <c r="G20" s="86">
        <f>C20/B20*100</f>
        <v>133.5</v>
      </c>
      <c r="H20" s="8">
        <f t="shared" ref="H20:H26" si="9">(C20+E20)/B20*100</f>
        <v>134.83333333333334</v>
      </c>
      <c r="J20" s="70" t="s">
        <v>28</v>
      </c>
      <c r="K20" s="70">
        <v>304</v>
      </c>
      <c r="L20" s="70">
        <v>381</v>
      </c>
      <c r="M20" s="70">
        <v>5</v>
      </c>
      <c r="N20" s="70">
        <v>6</v>
      </c>
      <c r="O20" s="86">
        <f>N20/K20*100</f>
        <v>1.9736842105263157</v>
      </c>
      <c r="P20" s="86">
        <f>L20/K20*100</f>
        <v>125.32894736842107</v>
      </c>
      <c r="Q20" s="86">
        <f>(L20+N20)/K20*100</f>
        <v>127.30263157894737</v>
      </c>
    </row>
    <row r="21" spans="1:17">
      <c r="A21" s="70" t="s">
        <v>29</v>
      </c>
      <c r="B21" s="70">
        <v>619</v>
      </c>
      <c r="C21" s="70">
        <v>797</v>
      </c>
      <c r="D21" s="70">
        <v>11</v>
      </c>
      <c r="E21" s="70">
        <v>12</v>
      </c>
      <c r="F21" s="86">
        <f t="shared" si="8"/>
        <v>1.938610662358643</v>
      </c>
      <c r="G21" s="86">
        <f t="shared" ref="G21:G27" si="10">C21/B21*100</f>
        <v>128.75605815831989</v>
      </c>
      <c r="H21" s="8">
        <f t="shared" si="9"/>
        <v>130.69466882067852</v>
      </c>
      <c r="J21" s="70" t="s">
        <v>29</v>
      </c>
      <c r="K21" s="70">
        <v>330</v>
      </c>
      <c r="L21" s="70">
        <v>403</v>
      </c>
      <c r="M21" s="70">
        <v>2</v>
      </c>
      <c r="N21" s="70">
        <v>2</v>
      </c>
      <c r="O21" s="86">
        <f t="shared" ref="O21:O27" si="11">N21/K21*100</f>
        <v>0.60606060606060608</v>
      </c>
      <c r="P21" s="86">
        <f t="shared" ref="P21:P26" si="12">L21/K21*100</f>
        <v>122.12121212121212</v>
      </c>
      <c r="Q21" s="86">
        <f t="shared" ref="Q21:Q27" si="13">(L21+N21)/K21*100</f>
        <v>122.72727272727273</v>
      </c>
    </row>
    <row r="22" spans="1:17">
      <c r="A22" s="70" t="s">
        <v>30</v>
      </c>
      <c r="B22" s="70">
        <v>579</v>
      </c>
      <c r="C22" s="70">
        <v>752</v>
      </c>
      <c r="D22" s="70">
        <v>8</v>
      </c>
      <c r="E22" s="70">
        <v>8</v>
      </c>
      <c r="F22" s="86">
        <f t="shared" si="8"/>
        <v>1.3816925734024179</v>
      </c>
      <c r="G22" s="86">
        <f t="shared" si="10"/>
        <v>129.8791018998273</v>
      </c>
      <c r="H22" s="8">
        <f t="shared" si="9"/>
        <v>131.26079447322971</v>
      </c>
      <c r="J22" s="70" t="s">
        <v>30</v>
      </c>
      <c r="K22" s="70">
        <v>319</v>
      </c>
      <c r="L22" s="70">
        <v>396</v>
      </c>
      <c r="M22" s="70">
        <v>1</v>
      </c>
      <c r="N22" s="70">
        <v>1</v>
      </c>
      <c r="O22" s="86">
        <f t="shared" si="11"/>
        <v>0.31347962382445138</v>
      </c>
      <c r="P22" s="86">
        <f t="shared" si="12"/>
        <v>124.13793103448276</v>
      </c>
      <c r="Q22" s="86">
        <f t="shared" si="13"/>
        <v>124.45141065830721</v>
      </c>
    </row>
    <row r="23" spans="1:17">
      <c r="A23" s="70" t="s">
        <v>31</v>
      </c>
      <c r="B23" s="70">
        <v>558</v>
      </c>
      <c r="C23" s="70">
        <v>744</v>
      </c>
      <c r="D23" s="70">
        <v>7</v>
      </c>
      <c r="E23" s="70">
        <v>9</v>
      </c>
      <c r="F23" s="86">
        <f t="shared" si="8"/>
        <v>1.6129032258064515</v>
      </c>
      <c r="G23" s="86">
        <f t="shared" si="10"/>
        <v>133.33333333333331</v>
      </c>
      <c r="H23" s="8">
        <f t="shared" si="9"/>
        <v>134.94623655913978</v>
      </c>
      <c r="J23" s="70" t="s">
        <v>31</v>
      </c>
      <c r="K23" s="70">
        <v>275</v>
      </c>
      <c r="L23" s="70">
        <v>350</v>
      </c>
      <c r="M23" s="70">
        <v>0</v>
      </c>
      <c r="N23" s="70">
        <v>0</v>
      </c>
      <c r="O23" s="86">
        <f t="shared" si="11"/>
        <v>0</v>
      </c>
      <c r="P23" s="86">
        <f t="shared" si="12"/>
        <v>127.27272727272727</v>
      </c>
      <c r="Q23" s="86">
        <f t="shared" si="13"/>
        <v>127.27272727272727</v>
      </c>
    </row>
    <row r="24" spans="1:17">
      <c r="A24" s="70" t="s">
        <v>32</v>
      </c>
      <c r="B24" s="70">
        <v>606</v>
      </c>
      <c r="C24" s="70">
        <v>798</v>
      </c>
      <c r="D24" s="70">
        <v>14</v>
      </c>
      <c r="E24" s="70">
        <v>16</v>
      </c>
      <c r="F24" s="86">
        <f t="shared" si="8"/>
        <v>2.6402640264026402</v>
      </c>
      <c r="G24" s="86">
        <f t="shared" si="10"/>
        <v>131.68316831683168</v>
      </c>
      <c r="H24" s="8">
        <f t="shared" si="9"/>
        <v>134.32343234323432</v>
      </c>
      <c r="J24" s="70" t="s">
        <v>32</v>
      </c>
      <c r="K24" s="70">
        <v>310</v>
      </c>
      <c r="L24" s="70">
        <v>390</v>
      </c>
      <c r="M24" s="70">
        <v>6</v>
      </c>
      <c r="N24" s="70">
        <v>6</v>
      </c>
      <c r="O24" s="86">
        <f t="shared" si="11"/>
        <v>1.935483870967742</v>
      </c>
      <c r="P24" s="86">
        <f t="shared" si="12"/>
        <v>125.80645161290323</v>
      </c>
      <c r="Q24" s="86">
        <f t="shared" si="13"/>
        <v>127.74193548387096</v>
      </c>
    </row>
    <row r="25" spans="1:17">
      <c r="A25" s="70" t="s">
        <v>33</v>
      </c>
      <c r="B25" s="70">
        <v>506</v>
      </c>
      <c r="C25" s="70">
        <v>754</v>
      </c>
      <c r="D25" s="70">
        <v>7</v>
      </c>
      <c r="E25" s="70">
        <v>7</v>
      </c>
      <c r="F25" s="86">
        <f t="shared" si="8"/>
        <v>1.383399209486166</v>
      </c>
      <c r="G25" s="86">
        <f t="shared" si="10"/>
        <v>149.01185770750988</v>
      </c>
      <c r="H25" s="8">
        <f t="shared" si="9"/>
        <v>150.39525691699603</v>
      </c>
      <c r="J25" s="70" t="s">
        <v>33</v>
      </c>
      <c r="K25" s="70">
        <v>250</v>
      </c>
      <c r="L25" s="70">
        <v>355</v>
      </c>
      <c r="M25" s="70">
        <v>2</v>
      </c>
      <c r="N25" s="70">
        <v>2</v>
      </c>
      <c r="O25" s="86">
        <f t="shared" si="11"/>
        <v>0.8</v>
      </c>
      <c r="P25" s="86">
        <f t="shared" si="12"/>
        <v>142</v>
      </c>
      <c r="Q25" s="86">
        <f t="shared" si="13"/>
        <v>142.79999999999998</v>
      </c>
    </row>
    <row r="26" spans="1:17">
      <c r="A26" s="70" t="s">
        <v>34</v>
      </c>
      <c r="B26" s="70">
        <v>337</v>
      </c>
      <c r="C26" s="70">
        <v>551</v>
      </c>
      <c r="D26" s="70">
        <v>8</v>
      </c>
      <c r="E26" s="70">
        <v>8</v>
      </c>
      <c r="F26" s="86">
        <f t="shared" si="8"/>
        <v>2.3738872403560833</v>
      </c>
      <c r="G26" s="86">
        <f t="shared" si="10"/>
        <v>163.50148367952522</v>
      </c>
      <c r="H26" s="8">
        <f t="shared" si="9"/>
        <v>165.87537091988131</v>
      </c>
      <c r="J26" s="70" t="s">
        <v>34</v>
      </c>
      <c r="K26" s="70">
        <v>157</v>
      </c>
      <c r="L26" s="70">
        <v>225</v>
      </c>
      <c r="M26" s="70">
        <v>1</v>
      </c>
      <c r="N26" s="70">
        <v>1</v>
      </c>
      <c r="O26" s="86">
        <f t="shared" si="11"/>
        <v>0.63694267515923575</v>
      </c>
      <c r="P26" s="86">
        <f t="shared" si="12"/>
        <v>143.31210191082801</v>
      </c>
      <c r="Q26" s="86">
        <f t="shared" si="13"/>
        <v>143.94904458598725</v>
      </c>
    </row>
    <row r="27" spans="1:17">
      <c r="A27" s="73" t="s">
        <v>6</v>
      </c>
      <c r="B27" s="87">
        <f>SUM(B20:B26)</f>
        <v>3805</v>
      </c>
      <c r="C27" s="87">
        <f>SUM(C20:C26)</f>
        <v>5197</v>
      </c>
      <c r="D27" s="87">
        <f>SUM(D20:D26)</f>
        <v>62</v>
      </c>
      <c r="E27" s="87">
        <f>SUM(E20:E26)</f>
        <v>68</v>
      </c>
      <c r="F27" s="88">
        <f t="shared" ref="F27" si="14">E27/B27*100</f>
        <v>1.7871222076215505</v>
      </c>
      <c r="G27" s="88">
        <f t="shared" si="10"/>
        <v>136.58344283837056</v>
      </c>
      <c r="H27" s="9">
        <f t="shared" ref="H27" si="15">(C27+E27)/B27*100</f>
        <v>138.37056504599212</v>
      </c>
      <c r="J27" s="73" t="s">
        <v>6</v>
      </c>
      <c r="K27" s="87">
        <f>SUM(K20:K26)</f>
        <v>1945</v>
      </c>
      <c r="L27" s="87">
        <f t="shared" ref="L27" si="16">SUM(L20:L26)</f>
        <v>2500</v>
      </c>
      <c r="M27" s="87">
        <f>SUM(M20:M26)</f>
        <v>17</v>
      </c>
      <c r="N27" s="87">
        <f>SUM(N20:N26)</f>
        <v>18</v>
      </c>
      <c r="O27" s="88">
        <f t="shared" si="11"/>
        <v>0.92544987146529567</v>
      </c>
      <c r="P27" s="88">
        <f>L27/K27*100</f>
        <v>128.53470437017995</v>
      </c>
      <c r="Q27" s="88">
        <f t="shared" si="13"/>
        <v>129.46015424164526</v>
      </c>
    </row>
    <row r="29" spans="1:17">
      <c r="A29" s="1" t="s">
        <v>460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organo</vt:lpstr>
    </vt:vector>
  </TitlesOfParts>
  <Company>Provincia di Bologna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Monica Mazzoni</cp:lastModifiedBy>
  <dcterms:created xsi:type="dcterms:W3CDTF">2008-10-28T16:02:25Z</dcterms:created>
  <dcterms:modified xsi:type="dcterms:W3CDTF">2020-06-24T08:00:33Z</dcterms:modified>
</cp:coreProperties>
</file>