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ERSONALE\STIPENDI\AMMINISTRAZIONE TRASPARENTE\ANNO 2021\BAESI Marina\COSTI T.D\"/>
    </mc:Choice>
  </mc:AlternateContent>
  <bookViews>
    <workbookView xWindow="0" yWindow="0" windowWidth="28800" windowHeight="12000"/>
  </bookViews>
  <sheets>
    <sheet name="prospett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 s="1"/>
  <c r="D8" i="1"/>
  <c r="D7" i="1"/>
  <c r="E11" i="1"/>
  <c r="E7" i="1"/>
  <c r="D11" i="1"/>
  <c r="C11" i="1"/>
  <c r="C9" i="1"/>
  <c r="C7" i="1"/>
  <c r="E12" i="1"/>
  <c r="E10" i="1"/>
  <c r="E8" i="1"/>
  <c r="E6" i="1"/>
  <c r="D12" i="1"/>
  <c r="D6" i="1"/>
  <c r="C12" i="1"/>
  <c r="C10" i="1"/>
  <c r="C8" i="1"/>
  <c r="C6" i="1"/>
  <c r="E9" i="1"/>
  <c r="G9" i="1" l="1"/>
  <c r="C13" i="1"/>
  <c r="D13" i="1"/>
  <c r="E13" i="1"/>
  <c r="G13" i="1" s="1"/>
  <c r="G6" i="1"/>
  <c r="G8" i="1"/>
  <c r="G10" i="1"/>
  <c r="G12" i="1"/>
  <c r="G7" i="1"/>
  <c r="G11" i="1"/>
</calcChain>
</file>

<file path=xl/sharedStrings.xml><?xml version="1.0" encoding="utf-8"?>
<sst xmlns="http://schemas.openxmlformats.org/spreadsheetml/2006/main" count="28" uniqueCount="23">
  <si>
    <t xml:space="preserve">Costi complessivi personale dipendente e  dirigenziale a TEMPO DETERMINATO suddivisi per categoria e tipo rapporto di lavoro  </t>
  </si>
  <si>
    <t>ANNO 2021</t>
  </si>
  <si>
    <t>TIPO RAPPORTO DI LAVORO</t>
  </si>
  <si>
    <t>CATEGORIA</t>
  </si>
  <si>
    <t>N. DIP</t>
  </si>
  <si>
    <t>UNITA' UOMO  Anno solare</t>
  </si>
  <si>
    <t>COSTO TOTALE: RETRIBUZIONE E ONERI A CARICO ENTE (CONTRIBUTI e IRAP)</t>
  </si>
  <si>
    <t>RIMBORSI DA ALTRI ENTI per personale comandato</t>
  </si>
  <si>
    <t xml:space="preserve">     TOTALE       (col. 5+6)</t>
  </si>
  <si>
    <t>Art.110 T.U.E.L.  In dotazione organica</t>
  </si>
  <si>
    <t xml:space="preserve">DIRIGENTE   </t>
  </si>
  <si>
    <t>Art.90 T.U.E.L. *</t>
  </si>
  <si>
    <t>D</t>
  </si>
  <si>
    <t>C</t>
  </si>
  <si>
    <t>A TERMINE **</t>
  </si>
  <si>
    <t xml:space="preserve">A TERMINE*** </t>
  </si>
  <si>
    <t>CFL****</t>
  </si>
  <si>
    <t>CFL</t>
  </si>
  <si>
    <t>TOTALI</t>
  </si>
  <si>
    <t>* Personale assegnato agli uffici di diretta collaborazione con gli Organi di indirizzo politico</t>
  </si>
  <si>
    <t xml:space="preserve">** Personale a termine con rimborso parziale degli oneri da Fondi Comunitari, Regionali, ecc. (il costo ricomprende anche importi erogati nel 2021 per 2 unità cessate nel 2020)  </t>
  </si>
  <si>
    <t xml:space="preserve">*** Personale a termine con rimborso parziale degli oneri da Fondi Comunitari, Regionali, ecc. (il costo ricomprende anche importi erogati nel 2021 per 1 unità cessata nel 2020)  </t>
  </si>
  <si>
    <t>**** Personale CFL (l'importo comprende la retribuzione corrisposta nel 2021 relativa al mese di Dicembre 2020 di 1 unità assunta il 28.12.2020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</si>
</sst>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Border="1"/>
    <xf numFmtId="0" fontId="3" fillId="0" borderId="0" xfId="1" applyFont="1" applyFill="1" applyBorder="1"/>
    <xf numFmtId="0" fontId="1" fillId="0" borderId="0" xfId="1" applyBorder="1"/>
    <xf numFmtId="0" fontId="4" fillId="0" borderId="1" xfId="1" applyFont="1" applyFill="1" applyBorder="1" applyAlignment="1">
      <alignment horizontal="center" vertical="center" wrapText="1"/>
    </xf>
    <xf numFmtId="0" fontId="2" fillId="0" borderId="0" xfId="1" applyFont="1" applyFill="1"/>
    <xf numFmtId="0" fontId="1" fillId="0" borderId="0" xfId="1" applyFill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1" fillId="0" borderId="0" xfId="1" applyFill="1" applyAlignment="1">
      <alignment horizontal="center"/>
    </xf>
    <xf numFmtId="49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right" vertical="center"/>
    </xf>
    <xf numFmtId="0" fontId="2" fillId="2" borderId="8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/>
    </xf>
    <xf numFmtId="0" fontId="1" fillId="0" borderId="0" xfId="1"/>
    <xf numFmtId="0" fontId="6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right" vertical="center"/>
    </xf>
    <xf numFmtId="0" fontId="2" fillId="2" borderId="9" xfId="1" applyNumberFormat="1" applyFont="1" applyFill="1" applyBorder="1" applyAlignment="1">
      <alignment horizontal="center" vertical="center"/>
    </xf>
    <xf numFmtId="0" fontId="1" fillId="0" borderId="0" xfId="1" applyFont="1" applyFill="1"/>
    <xf numFmtId="1" fontId="2" fillId="2" borderId="9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 shrinkToFit="1"/>
    </xf>
    <xf numFmtId="0" fontId="2" fillId="2" borderId="1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 shrinkToFit="1"/>
    </xf>
    <xf numFmtId="0" fontId="2" fillId="2" borderId="2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4" fontId="5" fillId="0" borderId="11" xfId="1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right" vertical="center"/>
    </xf>
    <xf numFmtId="4" fontId="5" fillId="2" borderId="5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4" fontId="0" fillId="0" borderId="0" xfId="0" applyNumberFormat="1"/>
    <xf numFmtId="0" fontId="2" fillId="0" borderId="0" xfId="1" applyFont="1"/>
    <xf numFmtId="0" fontId="1" fillId="0" borderId="0" xfId="1" applyFont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1" applyFont="1"/>
  </cellXfs>
  <cellStyles count="2">
    <cellStyle name="Normale" xfId="0" builtinId="0"/>
    <cellStyle name="Normale_Foglio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F$\PERSONALE\STIPENDI\AMMINISTRAZIONE%20TRASPARENTE\ANNO%202021\BAESI%20Marina\COSTI%20T.D\Prospetto%20ann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i ORIG"/>
      <sheetName val="Costi ELAB"/>
      <sheetName val="Costo Pivot"/>
      <sheetName val="q.u. orig"/>
      <sheetName val="q.u. rielab"/>
      <sheetName val="q.u. Pivot"/>
      <sheetName val="prospetto"/>
    </sheetNames>
    <sheetDataSet>
      <sheetData sheetId="0"/>
      <sheetData sheetId="1"/>
      <sheetData sheetId="2">
        <row r="4">
          <cell r="A4" t="str">
            <v>Etichette di riga</v>
          </cell>
        </row>
      </sheetData>
      <sheetData sheetId="3"/>
      <sheetData sheetId="4">
        <row r="35">
          <cell r="C35">
            <v>0.83</v>
          </cell>
        </row>
        <row r="36">
          <cell r="C36">
            <v>1</v>
          </cell>
        </row>
        <row r="37">
          <cell r="C37">
            <v>0.41</v>
          </cell>
        </row>
        <row r="38">
          <cell r="C38">
            <v>0.5</v>
          </cell>
        </row>
        <row r="39">
          <cell r="C39">
            <v>0.84</v>
          </cell>
        </row>
        <row r="40">
          <cell r="C40">
            <v>0.3</v>
          </cell>
        </row>
        <row r="41">
          <cell r="C41">
            <v>0.67</v>
          </cell>
        </row>
        <row r="42">
          <cell r="C42">
            <v>0.08</v>
          </cell>
        </row>
        <row r="43">
          <cell r="C43">
            <v>1</v>
          </cell>
        </row>
        <row r="44">
          <cell r="C44">
            <v>0.3</v>
          </cell>
        </row>
        <row r="45">
          <cell r="C45">
            <v>0.13</v>
          </cell>
        </row>
        <row r="46">
          <cell r="C46">
            <v>0.42</v>
          </cell>
        </row>
        <row r="47">
          <cell r="C47">
            <v>0.22</v>
          </cell>
        </row>
        <row r="48">
          <cell r="C48">
            <v>0.25</v>
          </cell>
        </row>
        <row r="49">
          <cell r="C49">
            <v>0.92</v>
          </cell>
        </row>
        <row r="50">
          <cell r="C50">
            <v>0.08</v>
          </cell>
        </row>
        <row r="51">
          <cell r="C51">
            <v>0.21</v>
          </cell>
        </row>
        <row r="52">
          <cell r="C52">
            <v>0.67</v>
          </cell>
        </row>
        <row r="53">
          <cell r="C53">
            <v>1</v>
          </cell>
        </row>
        <row r="54">
          <cell r="C54">
            <v>0.1</v>
          </cell>
        </row>
        <row r="55">
          <cell r="C55">
            <v>0.33</v>
          </cell>
        </row>
        <row r="56">
          <cell r="C56">
            <v>0.5</v>
          </cell>
        </row>
        <row r="57">
          <cell r="C57">
            <v>1</v>
          </cell>
        </row>
        <row r="58">
          <cell r="C58">
            <v>0.25</v>
          </cell>
        </row>
        <row r="59">
          <cell r="C59">
            <v>0.84</v>
          </cell>
        </row>
        <row r="60">
          <cell r="C60">
            <v>0.83</v>
          </cell>
        </row>
        <row r="61">
          <cell r="C61">
            <v>0.17</v>
          </cell>
        </row>
        <row r="62">
          <cell r="C62">
            <v>0.25</v>
          </cell>
        </row>
        <row r="63">
          <cell r="C63">
            <v>1</v>
          </cell>
        </row>
        <row r="64">
          <cell r="C64">
            <v>0.22</v>
          </cell>
        </row>
        <row r="65">
          <cell r="C65">
            <v>0.25</v>
          </cell>
        </row>
        <row r="66">
          <cell r="C66">
            <v>0.21</v>
          </cell>
        </row>
        <row r="67">
          <cell r="C67">
            <v>0.21</v>
          </cell>
        </row>
        <row r="68">
          <cell r="C68">
            <v>0.21</v>
          </cell>
        </row>
        <row r="69">
          <cell r="C69">
            <v>0.17</v>
          </cell>
        </row>
        <row r="70">
          <cell r="C70">
            <v>0.83</v>
          </cell>
        </row>
        <row r="71">
          <cell r="C71">
            <v>0.13</v>
          </cell>
        </row>
        <row r="72">
          <cell r="C72">
            <v>0.41</v>
          </cell>
        </row>
        <row r="73">
          <cell r="C73">
            <v>0.13</v>
          </cell>
        </row>
        <row r="74">
          <cell r="C74">
            <v>0.16</v>
          </cell>
        </row>
        <row r="75">
          <cell r="C75">
            <v>0.13</v>
          </cell>
        </row>
        <row r="76">
          <cell r="C76">
            <v>0.54</v>
          </cell>
        </row>
        <row r="77">
          <cell r="C77">
            <v>0.16</v>
          </cell>
        </row>
        <row r="78">
          <cell r="C78">
            <v>0.75</v>
          </cell>
        </row>
        <row r="79">
          <cell r="C79">
            <v>0.78</v>
          </cell>
        </row>
        <row r="80">
          <cell r="C80">
            <v>0.16</v>
          </cell>
        </row>
        <row r="81">
          <cell r="C81">
            <v>0.16</v>
          </cell>
        </row>
        <row r="82">
          <cell r="C82">
            <v>0.21</v>
          </cell>
        </row>
        <row r="83">
          <cell r="C83">
            <v>0.13</v>
          </cell>
        </row>
        <row r="84">
          <cell r="C84">
            <v>0.78</v>
          </cell>
        </row>
      </sheetData>
      <sheetData sheetId="5">
        <row r="3">
          <cell r="A3" t="str">
            <v>Etichette di riga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A19" sqref="A19:G19"/>
    </sheetView>
  </sheetViews>
  <sheetFormatPr defaultRowHeight="15"/>
  <cols>
    <col min="1" max="1" width="19.7109375" customWidth="1"/>
    <col min="2" max="2" width="12.42578125" bestFit="1" customWidth="1"/>
    <col min="3" max="3" width="6.5703125" bestFit="1" customWidth="1"/>
    <col min="4" max="4" width="11.5703125" customWidth="1"/>
    <col min="5" max="5" width="18.28515625" customWidth="1"/>
    <col min="6" max="6" width="15.140625" customWidth="1"/>
    <col min="7" max="7" width="11.7109375" bestFit="1" customWidth="1"/>
    <col min="11" max="11" width="13.7109375" customWidth="1"/>
  </cols>
  <sheetData>
    <row r="1" spans="1:11">
      <c r="A1" s="1"/>
      <c r="B1" s="1"/>
      <c r="C1" s="1"/>
      <c r="D1" s="1"/>
      <c r="E1" s="1"/>
      <c r="F1" s="2"/>
      <c r="G1" s="1"/>
      <c r="H1" s="1"/>
      <c r="I1" s="3"/>
    </row>
    <row r="2" spans="1:11">
      <c r="A2" s="4" t="s">
        <v>0</v>
      </c>
      <c r="B2" s="4"/>
      <c r="C2" s="4"/>
      <c r="D2" s="4"/>
      <c r="E2" s="4"/>
      <c r="F2" s="4"/>
      <c r="G2" s="4"/>
      <c r="H2" s="5"/>
      <c r="I2" s="6"/>
    </row>
    <row r="3" spans="1:11">
      <c r="A3" s="4" t="s">
        <v>1</v>
      </c>
      <c r="B3" s="4"/>
      <c r="C3" s="4"/>
      <c r="D3" s="4"/>
      <c r="E3" s="4"/>
      <c r="F3" s="4"/>
      <c r="G3" s="4"/>
      <c r="H3" s="5"/>
      <c r="I3" s="6"/>
    </row>
    <row r="4" spans="1:11">
      <c r="A4" s="7">
        <v>1</v>
      </c>
      <c r="B4" s="7">
        <v>2</v>
      </c>
      <c r="C4" s="7">
        <v>3</v>
      </c>
      <c r="D4" s="7">
        <v>4</v>
      </c>
      <c r="E4" s="7">
        <v>5</v>
      </c>
      <c r="F4" s="8">
        <v>6</v>
      </c>
      <c r="G4" s="7">
        <v>7</v>
      </c>
      <c r="H4" s="9"/>
      <c r="I4" s="9"/>
    </row>
    <row r="5" spans="1:11" ht="72" customHeight="1">
      <c r="A5" s="10" t="s">
        <v>2</v>
      </c>
      <c r="B5" s="11" t="s">
        <v>3</v>
      </c>
      <c r="C5" s="11" t="s">
        <v>4</v>
      </c>
      <c r="D5" s="12" t="s">
        <v>5</v>
      </c>
      <c r="E5" s="12" t="s">
        <v>6</v>
      </c>
      <c r="F5" s="13" t="s">
        <v>7</v>
      </c>
      <c r="G5" s="14" t="s">
        <v>8</v>
      </c>
      <c r="H5" s="6"/>
      <c r="I5" s="6"/>
    </row>
    <row r="6" spans="1:11" ht="33" customHeight="1">
      <c r="A6" s="15" t="s">
        <v>9</v>
      </c>
      <c r="B6" s="16" t="s">
        <v>10</v>
      </c>
      <c r="C6" s="17">
        <f>GETPIVOTDATA("Conteggio di Descrizione",'[1]Costo Pivot'!$A$4,"Tipo Rap.Lav.","Dirigente a tempo determinato")</f>
        <v>2</v>
      </c>
      <c r="D6" s="18">
        <f>GETPIVOTDATA("quota_annua",'[1]q.u. Pivot'!$A$3,"tipo rl","Dirigente a tempo determinato")</f>
        <v>1.58</v>
      </c>
      <c r="E6" s="19">
        <f>GETPIVOTDATA("Somma di Totali",'[1]Costo Pivot'!$A$4,"Tipo Rap.Lav.","Dirigente a tempo determinato","Categoria","Dirigenti (Categoria)")</f>
        <v>247499.77000000002</v>
      </c>
      <c r="F6" s="20">
        <v>0</v>
      </c>
      <c r="G6" s="21">
        <f>SUM(E6:F6)</f>
        <v>247499.77000000002</v>
      </c>
      <c r="H6" s="6"/>
      <c r="I6" s="22"/>
    </row>
    <row r="7" spans="1:11">
      <c r="A7" s="23" t="s">
        <v>11</v>
      </c>
      <c r="B7" s="24" t="s">
        <v>12</v>
      </c>
      <c r="C7" s="25">
        <f>GETPIVOTDATA("Conteggio di Descrizione",'[1]Costo Pivot'!$A$4,"Tipo Rap.Lav.","Tempo determinato per assistenza organi politici")-1</f>
        <v>6</v>
      </c>
      <c r="D7" s="26">
        <f>'[1]q.u. rielab'!C78+'[1]q.u. rielab'!C79+'[1]q.u. rielab'!C80+'[1]q.u. rielab'!C81+'[1]q.u. rielab'!C82+'[1]q.u. rielab'!C83</f>
        <v>2.19</v>
      </c>
      <c r="E7" s="27">
        <f>GETPIVOTDATA("Somma di Totali",'[1]Costo Pivot'!$A$4,"Tipo Rap.Lav.","Tempo determinato per assistenza organi politici")-GETPIVOTDATA("Somma di Totali",'[1]Costo Pivot'!$A$4,"Tipo Rap.Lav.","Tempo determinato per assistenza organi politici","Categoria","Categoria C")</f>
        <v>175771.88</v>
      </c>
      <c r="F7" s="28">
        <v>0</v>
      </c>
      <c r="G7" s="21">
        <f t="shared" ref="G7:G13" si="0">SUM(E7:F7)</f>
        <v>175771.88</v>
      </c>
      <c r="H7" s="29"/>
      <c r="I7" s="6"/>
    </row>
    <row r="8" spans="1:11">
      <c r="A8" s="23" t="s">
        <v>11</v>
      </c>
      <c r="B8" s="24" t="s">
        <v>13</v>
      </c>
      <c r="C8" s="30">
        <f>GETPIVOTDATA("Conteggio di Descrizione",'[1]Costo Pivot'!$A$4,"Tipo Rap.Lav.","Tempo determinato per assistenza organi politici","Categoria","Categoria C")</f>
        <v>1</v>
      </c>
      <c r="D8" s="18">
        <f>'[1]q.u. rielab'!C84</f>
        <v>0.78</v>
      </c>
      <c r="E8" s="21">
        <f>GETPIVOTDATA("Somma di Totali",'[1]Costo Pivot'!$A$4,"Tipo Rap.Lav.","Tempo determinato per assistenza organi politici","Categoria","Categoria C")</f>
        <v>31795.31</v>
      </c>
      <c r="F8" s="20">
        <v>0</v>
      </c>
      <c r="G8" s="21">
        <f t="shared" si="0"/>
        <v>31795.31</v>
      </c>
      <c r="H8" s="29"/>
      <c r="I8" s="29"/>
    </row>
    <row r="9" spans="1:11">
      <c r="A9" s="15" t="s">
        <v>14</v>
      </c>
      <c r="B9" s="24" t="s">
        <v>12</v>
      </c>
      <c r="C9" s="17">
        <f>GETPIVOTDATA("Conteggio di Descrizione",'[1]Costo Pivot'!$A$4,"Tipo Rap.Lav.","Tempo determinato","Categoria","Categoria D1")-2</f>
        <v>38</v>
      </c>
      <c r="D9" s="18">
        <f>SUM('[1]q.u. rielab'!C35:C77)-D10</f>
        <v>16.73</v>
      </c>
      <c r="E9" s="19">
        <f>GETPIVOTDATA("Somma di Totali",'[1]Costo Pivot'!$A$4,"Tipo Rap.Lav.","Tempo determinato","Categoria","Categoria D1")</f>
        <v>591215.2899999998</v>
      </c>
      <c r="F9" s="20">
        <v>0</v>
      </c>
      <c r="G9" s="21">
        <f t="shared" si="0"/>
        <v>591215.2899999998</v>
      </c>
      <c r="H9" s="6"/>
      <c r="I9" s="6"/>
    </row>
    <row r="10" spans="1:11">
      <c r="A10" s="15" t="s">
        <v>15</v>
      </c>
      <c r="B10" s="31" t="s">
        <v>13</v>
      </c>
      <c r="C10" s="17">
        <f>GETPIVOTDATA("Conteggio di Descrizione",'[1]Costo Pivot'!$A$4,"Tipo Rap.Lav.","Tempo determinato","Categoria","Categoria C")-1</f>
        <v>3</v>
      </c>
      <c r="D10" s="18">
        <f>'[1]q.u. rielab'!C35+'[1]q.u. rielab'!C57+'[1]q.u. rielab'!C40</f>
        <v>2.13</v>
      </c>
      <c r="E10" s="21">
        <f>GETPIVOTDATA("Somma di Totali",'[1]Costo Pivot'!$A$4,"Tipo Rap.Lav.","Tempo determinato","Categoria","Categoria C")</f>
        <v>67734.67</v>
      </c>
      <c r="F10" s="32">
        <v>0</v>
      </c>
      <c r="G10" s="21">
        <f t="shared" si="0"/>
        <v>67734.67</v>
      </c>
      <c r="H10" s="6"/>
      <c r="I10" s="29"/>
    </row>
    <row r="11" spans="1:11">
      <c r="A11" s="15" t="s">
        <v>16</v>
      </c>
      <c r="B11" s="31" t="s">
        <v>12</v>
      </c>
      <c r="C11" s="17">
        <f>GETPIVOTDATA("Conteggio di Descrizione",'[1]Costo Pivot'!$A$4,"Tipo Rap.Lav.","Formazione lavoro (A) - Durata 24 mesi","Categoria","Categoria D1")</f>
        <v>25</v>
      </c>
      <c r="D11" s="18">
        <f>GETPIVOTDATA("quota_annua",'[1]q.u. Pivot'!$A$3,"tipo rl","Formazione lavoro (A) - Durata 24 mesi")</f>
        <v>14.100000000000001</v>
      </c>
      <c r="E11" s="21">
        <f>GETPIVOTDATA("Somma di Totali",'[1]Costo Pivot'!$A$4,"Tipo Rap.Lav.","Formazione lavoro (A) - Durata 24 mesi","Categoria","Categoria D1")</f>
        <v>442566.25</v>
      </c>
      <c r="F11" s="20">
        <v>0</v>
      </c>
      <c r="G11" s="21">
        <f t="shared" si="0"/>
        <v>442566.25</v>
      </c>
      <c r="H11" s="22"/>
      <c r="I11" s="29"/>
    </row>
    <row r="12" spans="1:11">
      <c r="A12" s="15" t="s">
        <v>17</v>
      </c>
      <c r="B12" s="33" t="s">
        <v>13</v>
      </c>
      <c r="C12" s="17">
        <f>GETPIVOTDATA("Conteggio di Descrizione",'[1]Costo Pivot'!$A$4,"Tipo Rap.Lav.","Formazione lavoro (B) - 12 mesi")</f>
        <v>3</v>
      </c>
      <c r="D12" s="18">
        <f>GETPIVOTDATA("quota_annua",'[1]q.u. Pivot'!$A$3,"tipo rl","Formazione lavoro (B) - 12 mesi")</f>
        <v>1.71</v>
      </c>
      <c r="E12" s="21">
        <f>GETPIVOTDATA("Somma di Totali",'[1]Costo Pivot'!$A$4,"Tipo Rap.Lav.","Formazione lavoro (B) - 12 mesi","Categoria","Categoria C")</f>
        <v>50227.05</v>
      </c>
      <c r="F12" s="34">
        <v>0</v>
      </c>
      <c r="G12" s="21">
        <f t="shared" si="0"/>
        <v>50227.05</v>
      </c>
      <c r="H12" s="22"/>
      <c r="I12" s="6"/>
    </row>
    <row r="13" spans="1:11">
      <c r="A13" s="35" t="s">
        <v>18</v>
      </c>
      <c r="B13" s="36"/>
      <c r="C13" s="37">
        <f t="shared" ref="C13:D13" si="1">SUM(C6:C12)</f>
        <v>78</v>
      </c>
      <c r="D13" s="38">
        <f t="shared" si="1"/>
        <v>39.220000000000006</v>
      </c>
      <c r="E13" s="39">
        <f>SUM(E6:E12)</f>
        <v>1606810.2199999997</v>
      </c>
      <c r="F13" s="40">
        <v>0</v>
      </c>
      <c r="G13" s="41">
        <f t="shared" si="0"/>
        <v>1606810.2199999997</v>
      </c>
      <c r="H13" s="6"/>
      <c r="I13" s="22"/>
      <c r="K13" s="42"/>
    </row>
    <row r="14" spans="1:11">
      <c r="A14" s="43"/>
      <c r="B14" s="43"/>
      <c r="C14" s="43"/>
      <c r="D14" s="43"/>
      <c r="E14" s="43"/>
      <c r="F14" s="43"/>
      <c r="G14" s="1"/>
      <c r="H14" s="43"/>
      <c r="I14" s="22"/>
    </row>
    <row r="15" spans="1:11" ht="27.75" customHeight="1">
      <c r="A15" s="43" t="s">
        <v>19</v>
      </c>
      <c r="B15" s="43"/>
      <c r="C15" s="43"/>
      <c r="D15" s="43"/>
      <c r="E15" s="43"/>
      <c r="F15" s="43"/>
      <c r="G15" s="1"/>
      <c r="H15" s="43"/>
      <c r="I15" s="22"/>
    </row>
    <row r="16" spans="1:11" ht="27" customHeight="1">
      <c r="A16" s="44" t="s">
        <v>20</v>
      </c>
      <c r="B16" s="44"/>
      <c r="C16" s="44"/>
      <c r="D16" s="44"/>
      <c r="E16" s="44"/>
      <c r="F16" s="44"/>
      <c r="G16" s="44"/>
      <c r="H16" s="44"/>
      <c r="I16" s="22"/>
    </row>
    <row r="17" spans="1:9" ht="24" customHeight="1">
      <c r="A17" s="44" t="s">
        <v>21</v>
      </c>
      <c r="B17" s="44"/>
      <c r="C17" s="44"/>
      <c r="D17" s="44"/>
      <c r="E17" s="44"/>
      <c r="F17" s="44"/>
      <c r="G17" s="44"/>
      <c r="H17" s="44"/>
      <c r="I17" s="22"/>
    </row>
    <row r="18" spans="1:9" s="46" customFormat="1" ht="27" customHeight="1">
      <c r="A18" s="45" t="s">
        <v>22</v>
      </c>
      <c r="B18" s="45"/>
      <c r="C18" s="45"/>
      <c r="D18" s="45"/>
      <c r="E18" s="45"/>
      <c r="F18" s="45"/>
      <c r="G18" s="45"/>
      <c r="H18" s="45"/>
      <c r="I18" s="6"/>
    </row>
    <row r="19" spans="1:9">
      <c r="A19" s="47"/>
      <c r="B19" s="47"/>
      <c r="C19" s="47"/>
      <c r="D19" s="47"/>
      <c r="E19" s="47"/>
      <c r="F19" s="47"/>
      <c r="G19" s="47"/>
      <c r="H19" s="43"/>
      <c r="I19" s="22"/>
    </row>
    <row r="20" spans="1:9">
      <c r="A20" s="43"/>
      <c r="B20" s="43"/>
      <c r="C20" s="43"/>
      <c r="D20" s="43"/>
      <c r="E20" s="43"/>
      <c r="F20" s="43"/>
      <c r="G20" s="1"/>
      <c r="H20" s="43"/>
      <c r="I20" s="22"/>
    </row>
    <row r="21" spans="1:9">
      <c r="A21" s="43"/>
      <c r="B21" s="43"/>
      <c r="C21" s="43"/>
      <c r="D21" s="43"/>
      <c r="E21" s="43"/>
      <c r="F21" s="43"/>
      <c r="G21" s="1"/>
      <c r="H21" s="43"/>
      <c r="I21" s="22"/>
    </row>
    <row r="22" spans="1:9">
      <c r="A22" s="43"/>
      <c r="B22" s="43"/>
      <c r="C22" s="43"/>
      <c r="D22" s="43"/>
      <c r="E22" s="43"/>
      <c r="F22" s="43"/>
      <c r="G22" s="1"/>
      <c r="H22" s="43"/>
      <c r="I22" s="22"/>
    </row>
    <row r="23" spans="1:9">
      <c r="A23" s="43"/>
      <c r="B23" s="43"/>
      <c r="C23" s="43"/>
      <c r="D23" s="43"/>
      <c r="E23" s="43"/>
      <c r="F23" s="43"/>
      <c r="G23" s="1"/>
      <c r="H23" s="43"/>
      <c r="I23" s="22"/>
    </row>
    <row r="24" spans="1:9">
      <c r="A24" s="43"/>
      <c r="B24" s="43"/>
      <c r="C24" s="43"/>
      <c r="D24" s="43"/>
      <c r="E24" s="43"/>
      <c r="F24" s="43"/>
      <c r="G24" s="1"/>
      <c r="H24" s="43"/>
      <c r="I24" s="22"/>
    </row>
    <row r="25" spans="1:9">
      <c r="A25" s="43"/>
      <c r="B25" s="43"/>
      <c r="C25" s="43"/>
      <c r="D25" s="43"/>
      <c r="E25" s="43"/>
      <c r="F25" s="43"/>
      <c r="G25" s="1"/>
      <c r="H25" s="43"/>
      <c r="I25" s="22"/>
    </row>
    <row r="26" spans="1:9">
      <c r="A26" s="43"/>
      <c r="B26" s="43"/>
      <c r="C26" s="43"/>
      <c r="D26" s="43"/>
      <c r="E26" s="43"/>
      <c r="F26" s="43"/>
      <c r="G26" s="1"/>
      <c r="H26" s="43"/>
      <c r="I26" s="22"/>
    </row>
    <row r="27" spans="1:9">
      <c r="A27" s="43"/>
      <c r="B27" s="43"/>
      <c r="C27" s="43"/>
      <c r="D27" s="43"/>
      <c r="E27" s="43"/>
      <c r="F27" s="43"/>
      <c r="G27" s="1"/>
      <c r="H27" s="43"/>
      <c r="I27" s="22"/>
    </row>
    <row r="28" spans="1:9">
      <c r="A28" s="43"/>
      <c r="B28" s="43"/>
      <c r="C28" s="43"/>
      <c r="D28" s="43"/>
      <c r="E28" s="43"/>
      <c r="F28" s="43"/>
      <c r="G28" s="1"/>
      <c r="H28" s="43"/>
      <c r="I28" s="22"/>
    </row>
    <row r="29" spans="1:9">
      <c r="A29" s="43"/>
      <c r="B29" s="43"/>
      <c r="C29" s="43"/>
      <c r="D29" s="43"/>
      <c r="E29" s="43"/>
      <c r="F29" s="43"/>
      <c r="G29" s="1"/>
      <c r="H29" s="43"/>
      <c r="I29" s="22"/>
    </row>
    <row r="30" spans="1:9">
      <c r="A30" s="43"/>
      <c r="B30" s="43"/>
      <c r="C30" s="43"/>
      <c r="D30" s="43"/>
      <c r="E30" s="43"/>
      <c r="F30" s="43"/>
      <c r="G30" s="1"/>
      <c r="H30" s="43"/>
      <c r="I30" s="22"/>
    </row>
    <row r="31" spans="1:9">
      <c r="A31" s="43"/>
      <c r="B31" s="43"/>
      <c r="C31" s="43"/>
      <c r="D31" s="43"/>
      <c r="E31" s="43"/>
      <c r="F31" s="43"/>
      <c r="G31" s="1"/>
      <c r="H31" s="43"/>
      <c r="I31" s="22"/>
    </row>
    <row r="32" spans="1:9">
      <c r="A32" s="43"/>
      <c r="B32" s="43"/>
      <c r="C32" s="43"/>
      <c r="D32" s="43"/>
      <c r="E32" s="43"/>
      <c r="F32" s="43"/>
      <c r="G32" s="1"/>
      <c r="H32" s="43"/>
      <c r="I32" s="22"/>
    </row>
    <row r="33" spans="1:9">
      <c r="A33" s="22"/>
      <c r="B33" s="22"/>
      <c r="C33" s="22"/>
      <c r="D33" s="22"/>
      <c r="E33" s="22"/>
      <c r="F33" s="22"/>
      <c r="G33" s="1"/>
      <c r="H33" s="22"/>
      <c r="I33" s="22"/>
    </row>
    <row r="34" spans="1:9">
      <c r="A34" s="22"/>
      <c r="B34" s="22"/>
      <c r="C34" s="22"/>
      <c r="D34" s="22"/>
      <c r="E34" s="22"/>
      <c r="F34" s="22"/>
      <c r="G34" s="1"/>
      <c r="H34" s="22"/>
      <c r="I34" s="22"/>
    </row>
    <row r="35" spans="1:9">
      <c r="A35" s="22"/>
      <c r="B35" s="22"/>
      <c r="C35" s="22"/>
      <c r="D35" s="22"/>
      <c r="E35" s="22"/>
      <c r="F35" s="22"/>
      <c r="G35" s="1"/>
      <c r="H35" s="22"/>
      <c r="I35" s="22"/>
    </row>
    <row r="36" spans="1:9">
      <c r="A36" s="22"/>
      <c r="B36" s="22"/>
      <c r="C36" s="22"/>
      <c r="D36" s="22"/>
      <c r="E36" s="22"/>
      <c r="F36" s="22"/>
      <c r="G36" s="1"/>
      <c r="H36" s="22"/>
      <c r="I36" s="22"/>
    </row>
    <row r="37" spans="1:9">
      <c r="A37" s="22"/>
      <c r="B37" s="22"/>
      <c r="C37" s="22"/>
      <c r="D37" s="22"/>
      <c r="E37" s="22"/>
      <c r="F37" s="22"/>
      <c r="G37" s="1"/>
      <c r="H37" s="22"/>
      <c r="I37" s="22"/>
    </row>
    <row r="38" spans="1:9">
      <c r="A38" s="22"/>
      <c r="B38" s="22"/>
      <c r="C38" s="22"/>
      <c r="D38" s="22"/>
      <c r="E38" s="22"/>
      <c r="F38" s="22"/>
      <c r="G38" s="1"/>
      <c r="H38" s="22"/>
      <c r="I38" s="22"/>
    </row>
    <row r="39" spans="1:9">
      <c r="A39" s="22"/>
      <c r="B39" s="22"/>
      <c r="C39" s="22"/>
      <c r="D39" s="22"/>
      <c r="E39" s="22"/>
      <c r="F39" s="22"/>
      <c r="G39" s="1"/>
      <c r="H39" s="22"/>
      <c r="I39" s="22"/>
    </row>
    <row r="40" spans="1:9">
      <c r="A40" s="22"/>
      <c r="B40" s="22"/>
      <c r="C40" s="22"/>
      <c r="D40" s="22"/>
      <c r="E40" s="22"/>
      <c r="F40" s="22"/>
      <c r="G40" s="1"/>
      <c r="H40" s="22"/>
      <c r="I40" s="22"/>
    </row>
    <row r="41" spans="1:9">
      <c r="A41" s="22"/>
      <c r="B41" s="22"/>
      <c r="C41" s="22"/>
      <c r="D41" s="22"/>
      <c r="E41" s="22"/>
      <c r="F41" s="22"/>
      <c r="G41" s="1"/>
      <c r="H41" s="22"/>
      <c r="I41" s="22"/>
    </row>
    <row r="42" spans="1:9">
      <c r="A42" s="22"/>
      <c r="B42" s="22"/>
      <c r="C42" s="22"/>
      <c r="D42" s="22"/>
      <c r="E42" s="22"/>
      <c r="F42" s="22"/>
      <c r="G42" s="1"/>
      <c r="H42" s="22"/>
      <c r="I42" s="22"/>
    </row>
    <row r="43" spans="1:9">
      <c r="A43" s="22"/>
      <c r="B43" s="22"/>
      <c r="C43" s="22"/>
      <c r="D43" s="22"/>
      <c r="E43" s="22"/>
      <c r="F43" s="22"/>
      <c r="G43" s="1"/>
      <c r="H43" s="22"/>
      <c r="I43" s="22"/>
    </row>
    <row r="44" spans="1:9">
      <c r="A44" s="22"/>
      <c r="B44" s="22"/>
      <c r="C44" s="22"/>
      <c r="D44" s="22"/>
      <c r="E44" s="22"/>
      <c r="F44" s="22"/>
      <c r="G44" s="1"/>
      <c r="H44" s="22"/>
    </row>
  </sheetData>
  <mergeCells count="6">
    <mergeCell ref="A2:G2"/>
    <mergeCell ref="A3:G3"/>
    <mergeCell ref="A16:H16"/>
    <mergeCell ref="A17:H17"/>
    <mergeCell ref="A18:H18"/>
    <mergeCell ref="A19:G19"/>
  </mergeCells>
  <pageMargins left="1.8897637795275593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Restani</dc:creator>
  <cp:lastModifiedBy>Valeria Restani</cp:lastModifiedBy>
  <cp:lastPrinted>2022-12-30T11:28:39Z</cp:lastPrinted>
  <dcterms:created xsi:type="dcterms:W3CDTF">2022-12-30T11:28:07Z</dcterms:created>
  <dcterms:modified xsi:type="dcterms:W3CDTF">2022-12-30T11:29:31Z</dcterms:modified>
</cp:coreProperties>
</file>